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Yhteenveto" sheetId="1" r:id="rId1"/>
    <sheet name="Hajontavertailu" sheetId="2" r:id="rId2"/>
    <sheet name="Rastivälianalyysi" sheetId="3" r:id="rId3"/>
    <sheet name="EMITdata" sheetId="4" r:id="rId4"/>
  </sheets>
  <definedNames/>
  <calcPr fullCalcOnLoad="1"/>
</workbook>
</file>

<file path=xl/sharedStrings.xml><?xml version="1.0" encoding="utf-8"?>
<sst xmlns="http://schemas.openxmlformats.org/spreadsheetml/2006/main" count="1447" uniqueCount="737">
  <si>
    <t>Väliajat 23.09.2006</t>
  </si>
  <si>
    <t>Rata 1, tilanne rasteilla, rastivälien ajat</t>
  </si>
  <si>
    <t>Sija</t>
  </si>
  <si>
    <t>Nimi</t>
  </si>
  <si>
    <t>Tulos</t>
  </si>
  <si>
    <t>Juha Nappu</t>
  </si>
  <si>
    <t>1-13:42</t>
  </si>
  <si>
    <t>1-16:35</t>
  </si>
  <si>
    <t>1-19:33</t>
  </si>
  <si>
    <t>1-23:03</t>
  </si>
  <si>
    <t>1-31:11</t>
  </si>
  <si>
    <t>1-32:03</t>
  </si>
  <si>
    <t>1-35:59</t>
  </si>
  <si>
    <t>1-38:49</t>
  </si>
  <si>
    <t>1-42:02</t>
  </si>
  <si>
    <t>1-45:42</t>
  </si>
  <si>
    <t>1-50:52</t>
  </si>
  <si>
    <t>1-56:05</t>
  </si>
  <si>
    <t>1-1:00:29</t>
  </si>
  <si>
    <t>1-1:03:45</t>
  </si>
  <si>
    <t>1-1:07:24</t>
  </si>
  <si>
    <t>1-1:11:45</t>
  </si>
  <si>
    <t>1-1:12:58</t>
  </si>
  <si>
    <t xml:space="preserve"> 1:12:58</t>
  </si>
  <si>
    <t>1-02:53</t>
  </si>
  <si>
    <t>1-02:58</t>
  </si>
  <si>
    <t>1-03:30</t>
  </si>
  <si>
    <t>1-08:08</t>
  </si>
  <si>
    <t>1-00:52</t>
  </si>
  <si>
    <t>1-03:56</t>
  </si>
  <si>
    <t>1-02:50</t>
  </si>
  <si>
    <t>1-03:13</t>
  </si>
  <si>
    <t>1-03:40</t>
  </si>
  <si>
    <t>1-05:10</t>
  </si>
  <si>
    <t>1-05:13</t>
  </si>
  <si>
    <t>1-04:24</t>
  </si>
  <si>
    <t>1-03:16</t>
  </si>
  <si>
    <t>1-03:39</t>
  </si>
  <si>
    <t>1-04:21</t>
  </si>
  <si>
    <t>1-01:13</t>
  </si>
  <si>
    <t>Rata 2, tilanne rasteilla, rastivälien ajat</t>
  </si>
  <si>
    <t>1-14:05</t>
  </si>
  <si>
    <t>1-17:00</t>
  </si>
  <si>
    <t>1-19:00</t>
  </si>
  <si>
    <t>1-20:10</t>
  </si>
  <si>
    <t>1-22:23</t>
  </si>
  <si>
    <t>1-29:15</t>
  </si>
  <si>
    <t>1-37:30</t>
  </si>
  <si>
    <t>1-39:38</t>
  </si>
  <si>
    <t>1-44:20</t>
  </si>
  <si>
    <t>1-45:59</t>
  </si>
  <si>
    <t>1-49:54</t>
  </si>
  <si>
    <t>2-58:06</t>
  </si>
  <si>
    <t>1-1:00:49</t>
  </si>
  <si>
    <t>1-1:04:06</t>
  </si>
  <si>
    <t>1-1:07:49</t>
  </si>
  <si>
    <t>1-1:12:19</t>
  </si>
  <si>
    <t>1-1:13:32</t>
  </si>
  <si>
    <t xml:space="preserve"> 1:13:32</t>
  </si>
  <si>
    <t>2-02:55</t>
  </si>
  <si>
    <t>2-02:00</t>
  </si>
  <si>
    <t>1-01:10</t>
  </si>
  <si>
    <t>2-02:13</t>
  </si>
  <si>
    <t>2-06:52</t>
  </si>
  <si>
    <t>1-08:15</t>
  </si>
  <si>
    <t>2-02:08</t>
  </si>
  <si>
    <t>2-04:42</t>
  </si>
  <si>
    <t>1-01:39</t>
  </si>
  <si>
    <t>2-03:55</t>
  </si>
  <si>
    <t>2-08:12</t>
  </si>
  <si>
    <t>1-02:43</t>
  </si>
  <si>
    <t>2-03:17</t>
  </si>
  <si>
    <t>1-03:43</t>
  </si>
  <si>
    <t>2-04:30</t>
  </si>
  <si>
    <t>2-01:13</t>
  </si>
  <si>
    <t>2-14:48</t>
  </si>
  <si>
    <t>2-17:34</t>
  </si>
  <si>
    <t>2-19:27</t>
  </si>
  <si>
    <t>2-20:37</t>
  </si>
  <si>
    <t>2-22:49</t>
  </si>
  <si>
    <t>2-29:34</t>
  </si>
  <si>
    <t>2-38:06</t>
  </si>
  <si>
    <t>2-40:07</t>
  </si>
  <si>
    <t>2-44:32</t>
  </si>
  <si>
    <t>2-46:26</t>
  </si>
  <si>
    <t>2-50:18</t>
  </si>
  <si>
    <t>1-56:31</t>
  </si>
  <si>
    <t>2-1:01:22</t>
  </si>
  <si>
    <t>2-1:04:35</t>
  </si>
  <si>
    <t>2-1:08:20</t>
  </si>
  <si>
    <t>2-1:12:33</t>
  </si>
  <si>
    <t>2-1:13:43</t>
  </si>
  <si>
    <t xml:space="preserve"> 1:13:43</t>
  </si>
  <si>
    <t>1-02:46</t>
  </si>
  <si>
    <t>1-01:53</t>
  </si>
  <si>
    <t>1-02:12</t>
  </si>
  <si>
    <t>1-06:45</t>
  </si>
  <si>
    <t>2-08:32</t>
  </si>
  <si>
    <t>1-02:01</t>
  </si>
  <si>
    <t>1-04:25</t>
  </si>
  <si>
    <t>2-01:54</t>
  </si>
  <si>
    <t>1-03:52</t>
  </si>
  <si>
    <t>1-06:13</t>
  </si>
  <si>
    <t>2-04:51</t>
  </si>
  <si>
    <t>2-03:45</t>
  </si>
  <si>
    <t>1-04:13</t>
  </si>
  <si>
    <t>Rata 3, tilanne rasteilla, rastivälien ajat</t>
  </si>
  <si>
    <t>1-18:37</t>
  </si>
  <si>
    <t>1-21:25</t>
  </si>
  <si>
    <t>1-24:26</t>
  </si>
  <si>
    <t>1-26:47</t>
  </si>
  <si>
    <t>1-33:37</t>
  </si>
  <si>
    <t>1-44:05</t>
  </si>
  <si>
    <t>1-48:39</t>
  </si>
  <si>
    <t>1-50:21</t>
  </si>
  <si>
    <t>1-54:26</t>
  </si>
  <si>
    <t>1-1:02:32</t>
  </si>
  <si>
    <t>1-1:05:21</t>
  </si>
  <si>
    <t>1-1:08:32</t>
  </si>
  <si>
    <t>1-1:12:23</t>
  </si>
  <si>
    <t>1-1:16:41</t>
  </si>
  <si>
    <t>1-1:17:48</t>
  </si>
  <si>
    <t xml:space="preserve"> 1:17:48</t>
  </si>
  <si>
    <t>1-02:48</t>
  </si>
  <si>
    <t>1-03:01</t>
  </si>
  <si>
    <t>1-02:21</t>
  </si>
  <si>
    <t>1-06:50</t>
  </si>
  <si>
    <t>1-08:25</t>
  </si>
  <si>
    <t>1-02:03</t>
  </si>
  <si>
    <t>1-04:34</t>
  </si>
  <si>
    <t>1-01:42</t>
  </si>
  <si>
    <t>1-04:05</t>
  </si>
  <si>
    <t>1-08:06</t>
  </si>
  <si>
    <t>1-02:49</t>
  </si>
  <si>
    <t>1-03:11</t>
  </si>
  <si>
    <t>1-03:51</t>
  </si>
  <si>
    <t>1-04:18</t>
  </si>
  <si>
    <t>1-01:07</t>
  </si>
  <si>
    <t>Rata 4, tilanne rasteilla, rastivälien ajat</t>
  </si>
  <si>
    <t>1-13:11</t>
  </si>
  <si>
    <t>1-15:57</t>
  </si>
  <si>
    <t>1-18:53</t>
  </si>
  <si>
    <t>1-23:29</t>
  </si>
  <si>
    <t>1-32:16</t>
  </si>
  <si>
    <t>1-38:27</t>
  </si>
  <si>
    <t>1-40:22</t>
  </si>
  <si>
    <t>1-44:53</t>
  </si>
  <si>
    <t>1-46:58</t>
  </si>
  <si>
    <t>1-51:16</t>
  </si>
  <si>
    <t>1-56:02</t>
  </si>
  <si>
    <t>1-1:00:56</t>
  </si>
  <si>
    <t>1-1:04:13</t>
  </si>
  <si>
    <t>1-1:09:58</t>
  </si>
  <si>
    <t>1-1:14:01</t>
  </si>
  <si>
    <t>1-1:15:05</t>
  </si>
  <si>
    <t xml:space="preserve"> 1:15:05</t>
  </si>
  <si>
    <t>1-02:56</t>
  </si>
  <si>
    <t>1-04:36</t>
  </si>
  <si>
    <t>1-08:47</t>
  </si>
  <si>
    <t>1-06:11</t>
  </si>
  <si>
    <t>1-01:55</t>
  </si>
  <si>
    <t>1-04:31</t>
  </si>
  <si>
    <t>1-02:05</t>
  </si>
  <si>
    <t>1-04:46</t>
  </si>
  <si>
    <t>1-04:54</t>
  </si>
  <si>
    <t>1-03:17</t>
  </si>
  <si>
    <t>1-05:45</t>
  </si>
  <si>
    <t>1-04:03</t>
  </si>
  <si>
    <t>1-01:04</t>
  </si>
  <si>
    <t>Rata 6, tilanne rasteilla, rastivälien ajat</t>
  </si>
  <si>
    <t>1-08:31</t>
  </si>
  <si>
    <t>1-11:08</t>
  </si>
  <si>
    <t>1-14:42</t>
  </si>
  <si>
    <t>1-18:24</t>
  </si>
  <si>
    <t>1-24:14</t>
  </si>
  <si>
    <t>1-25:00</t>
  </si>
  <si>
    <t>1-28:28</t>
  </si>
  <si>
    <t>1-31:15</t>
  </si>
  <si>
    <t>1-35:52</t>
  </si>
  <si>
    <t>1-37:44</t>
  </si>
  <si>
    <t>1-43:09</t>
  </si>
  <si>
    <t>1-47:59</t>
  </si>
  <si>
    <t>1-52:42</t>
  </si>
  <si>
    <t>1-59:29</t>
  </si>
  <si>
    <t>1-1:05:39</t>
  </si>
  <si>
    <t>1-1:08:40</t>
  </si>
  <si>
    <t xml:space="preserve"> 1:09:58</t>
  </si>
  <si>
    <t>1-02:37</t>
  </si>
  <si>
    <t>1-03:34</t>
  </si>
  <si>
    <t>1-03:42</t>
  </si>
  <si>
    <t>1-05:50</t>
  </si>
  <si>
    <t>1-00:46</t>
  </si>
  <si>
    <t>1-03:28</t>
  </si>
  <si>
    <t>1-02:47</t>
  </si>
  <si>
    <t>1-04:37</t>
  </si>
  <si>
    <t>1-01:52</t>
  </si>
  <si>
    <t>1-05:25</t>
  </si>
  <si>
    <t>1-04:50</t>
  </si>
  <si>
    <t>1-04:43</t>
  </si>
  <si>
    <t>1-06:47</t>
  </si>
  <si>
    <t>1-06:10</t>
  </si>
  <si>
    <t>1-01:18</t>
  </si>
  <si>
    <t>Rata 7, tilanne rasteilla, rastivälien ajat</t>
  </si>
  <si>
    <t>Jussi Karttila</t>
  </si>
  <si>
    <t>1-15:39</t>
  </si>
  <si>
    <t>1-18:23</t>
  </si>
  <si>
    <t>1-21:20</t>
  </si>
  <si>
    <t>1-23:41</t>
  </si>
  <si>
    <t>1-30:28</t>
  </si>
  <si>
    <t>1-31:26</t>
  </si>
  <si>
    <t>1-34:43</t>
  </si>
  <si>
    <t>1-37:24</t>
  </si>
  <si>
    <t>1-41:36</t>
  </si>
  <si>
    <t>1-45:48</t>
  </si>
  <si>
    <t>1-51:02</t>
  </si>
  <si>
    <t>1-1:01:33</t>
  </si>
  <si>
    <t>1-1:06:17</t>
  </si>
  <si>
    <t>1-1:09:28</t>
  </si>
  <si>
    <t>1-1:13:39</t>
  </si>
  <si>
    <t>1-1:18:06</t>
  </si>
  <si>
    <t>1-1:19:35</t>
  </si>
  <si>
    <t xml:space="preserve"> 1:19:35</t>
  </si>
  <si>
    <t>1-02:44</t>
  </si>
  <si>
    <t>1-02:57</t>
  </si>
  <si>
    <t>1-00:58</t>
  </si>
  <si>
    <t>1-02:41</t>
  </si>
  <si>
    <t>1-04:12</t>
  </si>
  <si>
    <t>1-05:14</t>
  </si>
  <si>
    <t>1-10:31</t>
  </si>
  <si>
    <t>1-04:44</t>
  </si>
  <si>
    <t>1-04:11</t>
  </si>
  <si>
    <t>1-04:27</t>
  </si>
  <si>
    <t>1-01:29</t>
  </si>
  <si>
    <t>Rata 8, tilanne rasteilla, rastivälien ajat</t>
  </si>
  <si>
    <t>1-15:52</t>
  </si>
  <si>
    <t>1-21:31</t>
  </si>
  <si>
    <t>1-25:01</t>
  </si>
  <si>
    <t>1-32:48</t>
  </si>
  <si>
    <t>1-33:41</t>
  </si>
  <si>
    <t>1-38:05</t>
  </si>
  <si>
    <t>1-40:44</t>
  </si>
  <si>
    <t>1-44:07</t>
  </si>
  <si>
    <t>1-47:32</t>
  </si>
  <si>
    <t>1-51:13</t>
  </si>
  <si>
    <t>1-57:54</t>
  </si>
  <si>
    <t>1-1:03:12</t>
  </si>
  <si>
    <t>1-1:06:22</t>
  </si>
  <si>
    <t>1-1:08:58</t>
  </si>
  <si>
    <t>1-1:12:12</t>
  </si>
  <si>
    <t>1-1:15:42</t>
  </si>
  <si>
    <t>1-1:17:21</t>
  </si>
  <si>
    <t xml:space="preserve"> 1:17:21</t>
  </si>
  <si>
    <t>1-02:45</t>
  </si>
  <si>
    <t>1-02:54</t>
  </si>
  <si>
    <t>1-07:47</t>
  </si>
  <si>
    <t>1-00:53</t>
  </si>
  <si>
    <t>1-02:39</t>
  </si>
  <si>
    <t>1-03:23</t>
  </si>
  <si>
    <t>1-03:25</t>
  </si>
  <si>
    <t>1-03:41</t>
  </si>
  <si>
    <t>1-06:41</t>
  </si>
  <si>
    <t>1-05:18</t>
  </si>
  <si>
    <t>1-03:10</t>
  </si>
  <si>
    <t>1-02:36</t>
  </si>
  <si>
    <t>1-03:14</t>
  </si>
  <si>
    <t>Rata 9, tilanne rasteilla, rastivälien ajat</t>
  </si>
  <si>
    <t>Saku Silfvergrén</t>
  </si>
  <si>
    <t>1-13:16</t>
  </si>
  <si>
    <t>1-15:47</t>
  </si>
  <si>
    <t>1-18:52</t>
  </si>
  <si>
    <t>1-21:14</t>
  </si>
  <si>
    <t>1-27:56</t>
  </si>
  <si>
    <t>1-32:25</t>
  </si>
  <si>
    <t>1-35:41</t>
  </si>
  <si>
    <t>1-37:52</t>
  </si>
  <si>
    <t>1-42:53</t>
  </si>
  <si>
    <t>1-44:39</t>
  </si>
  <si>
    <t>1-48:46</t>
  </si>
  <si>
    <t>1-57:36</t>
  </si>
  <si>
    <t>1-1:01:14</t>
  </si>
  <si>
    <t>1-1:04:49</t>
  </si>
  <si>
    <t>1-1:09:51</t>
  </si>
  <si>
    <t>1-1:14:06</t>
  </si>
  <si>
    <t>1-1:15:14</t>
  </si>
  <si>
    <t xml:space="preserve"> 1:15:14</t>
  </si>
  <si>
    <t>1-02:31</t>
  </si>
  <si>
    <t>1-03:05</t>
  </si>
  <si>
    <t>1-02:22</t>
  </si>
  <si>
    <t>1-06:42</t>
  </si>
  <si>
    <t>1-04:29</t>
  </si>
  <si>
    <t>1-02:11</t>
  </si>
  <si>
    <t>1-05:01</t>
  </si>
  <si>
    <t>1-01:46</t>
  </si>
  <si>
    <t>1-04:07</t>
  </si>
  <si>
    <t>1-08:50</t>
  </si>
  <si>
    <t>1-03:38</t>
  </si>
  <si>
    <t>1-03:35</t>
  </si>
  <si>
    <t>1-05:02</t>
  </si>
  <si>
    <t>1-04:15</t>
  </si>
  <si>
    <t>1-01:08</t>
  </si>
  <si>
    <t>Rata 10, tilanne rasteilla, rastivälien ajat</t>
  </si>
  <si>
    <t>1-18:07</t>
  </si>
  <si>
    <t>1-22:36</t>
  </si>
  <si>
    <t>1-24:43</t>
  </si>
  <si>
    <t>1-27:12</t>
  </si>
  <si>
    <t>1-34:42</t>
  </si>
  <si>
    <t>1-35:48</t>
  </si>
  <si>
    <t>1-39:53</t>
  </si>
  <si>
    <t>1-42:30</t>
  </si>
  <si>
    <t>1-45:45</t>
  </si>
  <si>
    <t>1-50:28</t>
  </si>
  <si>
    <t>1-55:37</t>
  </si>
  <si>
    <t>1-1:01:28</t>
  </si>
  <si>
    <t>1-1:04:48</t>
  </si>
  <si>
    <t>1-1:09:04</t>
  </si>
  <si>
    <t>1-1:14:14</t>
  </si>
  <si>
    <t>1-1:18:23</t>
  </si>
  <si>
    <t>1-1:19:38</t>
  </si>
  <si>
    <t xml:space="preserve"> 1:19:38</t>
  </si>
  <si>
    <t>1-02:07</t>
  </si>
  <si>
    <t>1-02:29</t>
  </si>
  <si>
    <t>1-07:30</t>
  </si>
  <si>
    <t>1-01:06</t>
  </si>
  <si>
    <t>1-03:15</t>
  </si>
  <si>
    <t>1-05:09</t>
  </si>
  <si>
    <t>1-05:51</t>
  </si>
  <si>
    <t>1-03:20</t>
  </si>
  <si>
    <t>1-04:16</t>
  </si>
  <si>
    <t>1-04:09</t>
  </si>
  <si>
    <t>1-01:15</t>
  </si>
  <si>
    <t>Rata 11, tilanne rasteilla, rastivälien ajat</t>
  </si>
  <si>
    <t>Ritva Liitola</t>
  </si>
  <si>
    <t>1-12:41</t>
  </si>
  <si>
    <t>1-17:36</t>
  </si>
  <si>
    <t>1-22:07</t>
  </si>
  <si>
    <t>1-27:09</t>
  </si>
  <si>
    <t>1-1:16:37</t>
  </si>
  <si>
    <t xml:space="preserve"> 1:16:37</t>
  </si>
  <si>
    <t>2-04:55</t>
  </si>
  <si>
    <t>2-49:28</t>
  </si>
  <si>
    <t>2-15:24</t>
  </si>
  <si>
    <t>2-19:56</t>
  </si>
  <si>
    <t>2-24:53</t>
  </si>
  <si>
    <t>2-31:07</t>
  </si>
  <si>
    <t>2-1:20:32</t>
  </si>
  <si>
    <t xml:space="preserve"> 1:20:32</t>
  </si>
  <si>
    <t>1-04:32</t>
  </si>
  <si>
    <t>2-04:57</t>
  </si>
  <si>
    <t>2-06:14</t>
  </si>
  <si>
    <t>1-49:25</t>
  </si>
  <si>
    <t>Rata 12, tilanne rasteilla, rastivälien ajat</t>
  </si>
  <si>
    <t>Juha Lappalainen</t>
  </si>
  <si>
    <t>1-19:19</t>
  </si>
  <si>
    <t>1-24:12</t>
  </si>
  <si>
    <t>1-26:03</t>
  </si>
  <si>
    <t>1-30:16</t>
  </si>
  <si>
    <t>1-38:51</t>
  </si>
  <si>
    <t>1-40:25</t>
  </si>
  <si>
    <t>1-44:00</t>
  </si>
  <si>
    <t>1-51:00</t>
  </si>
  <si>
    <t>1-1:03:32</t>
  </si>
  <si>
    <t>1-1:07:45</t>
  </si>
  <si>
    <t>1-1:12:32</t>
  </si>
  <si>
    <t>1-1:21:32</t>
  </si>
  <si>
    <t>1-1:23:28</t>
  </si>
  <si>
    <t xml:space="preserve"> 1:23:28</t>
  </si>
  <si>
    <t>1-04:53</t>
  </si>
  <si>
    <t>1-01:51</t>
  </si>
  <si>
    <t>1-08:35</t>
  </si>
  <si>
    <t>1-01:34</t>
  </si>
  <si>
    <t>1-07:00</t>
  </si>
  <si>
    <t>1-12:32</t>
  </si>
  <si>
    <t>1-04:47</t>
  </si>
  <si>
    <t>1-09:00</t>
  </si>
  <si>
    <t>1-01:56</t>
  </si>
  <si>
    <t>Rata 13, tilanne rasteilla, rastivälien ajat</t>
  </si>
  <si>
    <t>Riitta Lehvonen</t>
  </si>
  <si>
    <t>1-13:28</t>
  </si>
  <si>
    <t>1-17:03</t>
  </si>
  <si>
    <t>1-20:52</t>
  </si>
  <si>
    <t>1-25:27</t>
  </si>
  <si>
    <t>1-34:31</t>
  </si>
  <si>
    <t>1-35:42</t>
  </si>
  <si>
    <t>1-40:09</t>
  </si>
  <si>
    <t>1-1:00:18</t>
  </si>
  <si>
    <t>1-1:04:30</t>
  </si>
  <si>
    <t>1-1:10:13</t>
  </si>
  <si>
    <t>1-1:16:11</t>
  </si>
  <si>
    <t>1-1:23:21</t>
  </si>
  <si>
    <t>1-1:25:44</t>
  </si>
  <si>
    <t xml:space="preserve"> 1:25:44</t>
  </si>
  <si>
    <t>1-03:49</t>
  </si>
  <si>
    <t>1-04:35</t>
  </si>
  <si>
    <t>1-09:04</t>
  </si>
  <si>
    <t>1-01:11</t>
  </si>
  <si>
    <t>1-20:09</t>
  </si>
  <si>
    <t>1-05:43</t>
  </si>
  <si>
    <t>1-05:58</t>
  </si>
  <si>
    <t>1-07:10</t>
  </si>
  <si>
    <t>1-02:23</t>
  </si>
  <si>
    <t>Rata 14, tilanne rasteilla, rastivälien ajat</t>
  </si>
  <si>
    <t>Mika Kurkilahti</t>
  </si>
  <si>
    <t>1-15:09</t>
  </si>
  <si>
    <t>1-18:28</t>
  </si>
  <si>
    <t>1-22:35</t>
  </si>
  <si>
    <t>1-27:26</t>
  </si>
  <si>
    <t>1-36:47</t>
  </si>
  <si>
    <t>1-38:06</t>
  </si>
  <si>
    <t>1-42:23</t>
  </si>
  <si>
    <t>1-45:44</t>
  </si>
  <si>
    <t>1-48:30</t>
  </si>
  <si>
    <t>1-54:51</t>
  </si>
  <si>
    <t>1-1:01:21</t>
  </si>
  <si>
    <t>1-1:08:42</t>
  </si>
  <si>
    <t>1-1:12:47</t>
  </si>
  <si>
    <t>1-1:16:46</t>
  </si>
  <si>
    <t>1-1:19:52</t>
  </si>
  <si>
    <t>1-1:24:33</t>
  </si>
  <si>
    <t>1-1:27:44</t>
  </si>
  <si>
    <t>1-1:29:32</t>
  </si>
  <si>
    <t xml:space="preserve"> 1:29:32</t>
  </si>
  <si>
    <t>1-03:19</t>
  </si>
  <si>
    <t>1-04:51</t>
  </si>
  <si>
    <t>1-09:21</t>
  </si>
  <si>
    <t>1-01:19</t>
  </si>
  <si>
    <t>1-04:17</t>
  </si>
  <si>
    <t>1-03:21</t>
  </si>
  <si>
    <t>1-06:21</t>
  </si>
  <si>
    <t>1-06:30</t>
  </si>
  <si>
    <t>1-07:21</t>
  </si>
  <si>
    <t>1-03:59</t>
  </si>
  <si>
    <t>1-03:06</t>
  </si>
  <si>
    <t>1-04:41</t>
  </si>
  <si>
    <t>1-01:48</t>
  </si>
  <si>
    <t>Rata 15, tilanne rasteilla, rastivälien ajat</t>
  </si>
  <si>
    <t>1-18:59</t>
  </si>
  <si>
    <t>1-22:17</t>
  </si>
  <si>
    <t>1-26:31</t>
  </si>
  <si>
    <t>1-30:41</t>
  </si>
  <si>
    <t>1-40:54</t>
  </si>
  <si>
    <t>1-41:58</t>
  </si>
  <si>
    <t>1-46:29</t>
  </si>
  <si>
    <t>1-49:22</t>
  </si>
  <si>
    <t>1-52:38</t>
  </si>
  <si>
    <t>1-58:04</t>
  </si>
  <si>
    <t>1-1:04:18</t>
  </si>
  <si>
    <t>1-1:13:56</t>
  </si>
  <si>
    <t>1-1:18:57</t>
  </si>
  <si>
    <t>1-1:26:15</t>
  </si>
  <si>
    <t>1-1:30:04</t>
  </si>
  <si>
    <t>1-1:33:31</t>
  </si>
  <si>
    <t>1-1:35:01</t>
  </si>
  <si>
    <t xml:space="preserve"> 1:35:01</t>
  </si>
  <si>
    <t>1-03:18</t>
  </si>
  <si>
    <t>1-04:14</t>
  </si>
  <si>
    <t>1-04:10</t>
  </si>
  <si>
    <t>1-10:13</t>
  </si>
  <si>
    <t>1-05:26</t>
  </si>
  <si>
    <t>1-06:14</t>
  </si>
  <si>
    <t>1-09:38</t>
  </si>
  <si>
    <t>1-07:18</t>
  </si>
  <si>
    <t>1-03:27</t>
  </si>
  <si>
    <t>1-01:30</t>
  </si>
  <si>
    <t>Rata 16, tilanne rasteilla, rastivälien ajat</t>
  </si>
  <si>
    <t>1-19:01</t>
  </si>
  <si>
    <t>1-23:20</t>
  </si>
  <si>
    <t>1-25:42</t>
  </si>
  <si>
    <t>1-28:22</t>
  </si>
  <si>
    <t>1-39:07</t>
  </si>
  <si>
    <t>1-40:12</t>
  </si>
  <si>
    <t>1-44:14</t>
  </si>
  <si>
    <t>1-46:52</t>
  </si>
  <si>
    <t>1-50:05</t>
  </si>
  <si>
    <t>1-54:24</t>
  </si>
  <si>
    <t>1-58:51</t>
  </si>
  <si>
    <t>1-1:06:39</t>
  </si>
  <si>
    <t>1-1:12:13</t>
  </si>
  <si>
    <t>1-1:32:27</t>
  </si>
  <si>
    <t>1-1:34:49</t>
  </si>
  <si>
    <t>1-1:36:23</t>
  </si>
  <si>
    <t xml:space="preserve"> 1:36:23</t>
  </si>
  <si>
    <t>1-04:19</t>
  </si>
  <si>
    <t>1-02:40</t>
  </si>
  <si>
    <t>1-10:45</t>
  </si>
  <si>
    <t>1-01:05</t>
  </si>
  <si>
    <t>1-04:02</t>
  </si>
  <si>
    <t>1-02:38</t>
  </si>
  <si>
    <t>1-07:48</t>
  </si>
  <si>
    <t>1-05:34</t>
  </si>
  <si>
    <t>1-07:22</t>
  </si>
  <si>
    <t>1-12:52</t>
  </si>
  <si>
    <t>Rata 17, tilanne rasteilla, rastivälien ajat</t>
  </si>
  <si>
    <t>1-17:56</t>
  </si>
  <si>
    <t>1-21:57</t>
  </si>
  <si>
    <t>1-25:50</t>
  </si>
  <si>
    <t>1-31:37</t>
  </si>
  <si>
    <t>1-41:57</t>
  </si>
  <si>
    <t>1-49:08</t>
  </si>
  <si>
    <t>2-1:09:11</t>
  </si>
  <si>
    <t>1-1:12:46</t>
  </si>
  <si>
    <t>1-1:29:52</t>
  </si>
  <si>
    <t>1-1:35:26</t>
  </si>
  <si>
    <t>1-1:40:50</t>
  </si>
  <si>
    <t>1-1:43:02</t>
  </si>
  <si>
    <t xml:space="preserve"> 1:43:02</t>
  </si>
  <si>
    <t>3-04:01</t>
  </si>
  <si>
    <t>2-03:53</t>
  </si>
  <si>
    <t>2-05:47</t>
  </si>
  <si>
    <t>1-10:20</t>
  </si>
  <si>
    <t>3-07:11</t>
  </si>
  <si>
    <t>3-20:03</t>
  </si>
  <si>
    <t>2-12:04</t>
  </si>
  <si>
    <t>3-05:34</t>
  </si>
  <si>
    <t>2-05:24</t>
  </si>
  <si>
    <t>3-18:55</t>
  </si>
  <si>
    <t>2-22:38</t>
  </si>
  <si>
    <t>2-26:28</t>
  </si>
  <si>
    <t>2-32:33</t>
  </si>
  <si>
    <t>3-43:03</t>
  </si>
  <si>
    <t>2-50:00</t>
  </si>
  <si>
    <t>1-59:56</t>
  </si>
  <si>
    <t>2-1:13:40</t>
  </si>
  <si>
    <t>2-1:18:45</t>
  </si>
  <si>
    <t>2-1:30:48</t>
  </si>
  <si>
    <t>2-1:36:14</t>
  </si>
  <si>
    <t>3-1:41:48</t>
  </si>
  <si>
    <t>2-1:44:01</t>
  </si>
  <si>
    <t xml:space="preserve"> 1:44:01</t>
  </si>
  <si>
    <t>1-03:50</t>
  </si>
  <si>
    <t>3-06:05</t>
  </si>
  <si>
    <t>3-10:30</t>
  </si>
  <si>
    <t>1-06:57</t>
  </si>
  <si>
    <t>1-09:56</t>
  </si>
  <si>
    <t>3-13:44</t>
  </si>
  <si>
    <t>2-05:05</t>
  </si>
  <si>
    <t>1-12:03</t>
  </si>
  <si>
    <t>2-18:49</t>
  </si>
  <si>
    <t>3-22:39</t>
  </si>
  <si>
    <t>3-26:52</t>
  </si>
  <si>
    <t>2-42:59</t>
  </si>
  <si>
    <t>3-50:04</t>
  </si>
  <si>
    <t>3-1:10:04</t>
  </si>
  <si>
    <t>3-1:13:42</t>
  </si>
  <si>
    <t>3-1:18:49</t>
  </si>
  <si>
    <t>3-1:30:53</t>
  </si>
  <si>
    <t>3-1:36:20</t>
  </si>
  <si>
    <t>2-1:41:38</t>
  </si>
  <si>
    <t>3-1:44:03</t>
  </si>
  <si>
    <t xml:space="preserve"> 1:44:03</t>
  </si>
  <si>
    <t>2-03:50</t>
  </si>
  <si>
    <t>3-04:13</t>
  </si>
  <si>
    <t>1-05:41</t>
  </si>
  <si>
    <t>2-10:26</t>
  </si>
  <si>
    <t>2-07:05</t>
  </si>
  <si>
    <t>2-20:00</t>
  </si>
  <si>
    <t>2-03:38</t>
  </si>
  <si>
    <t>3-05:07</t>
  </si>
  <si>
    <t>2-05:27</t>
  </si>
  <si>
    <t>3-02:25</t>
  </si>
  <si>
    <t>Rata 18, tilanne rasteilla, rastivälien ajat</t>
  </si>
  <si>
    <t>1-14:13</t>
  </si>
  <si>
    <t>1-18:02</t>
  </si>
  <si>
    <t>1-22:08</t>
  </si>
  <si>
    <t>1-25:13</t>
  </si>
  <si>
    <t>1-38:53</t>
  </si>
  <si>
    <t>1-41:51</t>
  </si>
  <si>
    <t>1-50:50</t>
  </si>
  <si>
    <t>1-54:07</t>
  </si>
  <si>
    <t>1-1:03:50</t>
  </si>
  <si>
    <t>1-1:09:40</t>
  </si>
  <si>
    <t>1-1:17:07</t>
  </si>
  <si>
    <t>1-1:21:54</t>
  </si>
  <si>
    <t>1-1:36:02</t>
  </si>
  <si>
    <t>1-1:41:28</t>
  </si>
  <si>
    <t>1-1:44:57</t>
  </si>
  <si>
    <t>1-1:46:42</t>
  </si>
  <si>
    <t xml:space="preserve"> 1:46:42</t>
  </si>
  <si>
    <t>1-04:06</t>
  </si>
  <si>
    <t>1-13:40</t>
  </si>
  <si>
    <t>1-05:07</t>
  </si>
  <si>
    <t>1-09:43</t>
  </si>
  <si>
    <t>1-07:27</t>
  </si>
  <si>
    <t>1-14:08</t>
  </si>
  <si>
    <t>1-03:29</t>
  </si>
  <si>
    <t>1-01:45</t>
  </si>
  <si>
    <t>Rata 19, tilanne rasteilla, rastivälien ajat</t>
  </si>
  <si>
    <t>1-13:21</t>
  </si>
  <si>
    <t>1-17:52</t>
  </si>
  <si>
    <t>1-23:17</t>
  </si>
  <si>
    <t>1-26:59</t>
  </si>
  <si>
    <t>1-50:22</t>
  </si>
  <si>
    <t>1-57:49</t>
  </si>
  <si>
    <t>1-1:14:19</t>
  </si>
  <si>
    <t>1-1:22:48</t>
  </si>
  <si>
    <t>1-1:31:27</t>
  </si>
  <si>
    <t>1-1:39:33</t>
  </si>
  <si>
    <t>1-1:48:09</t>
  </si>
  <si>
    <t>1-1:50:28</t>
  </si>
  <si>
    <t xml:space="preserve"> 1:50:28</t>
  </si>
  <si>
    <t>1-23:23</t>
  </si>
  <si>
    <t>1-16:30</t>
  </si>
  <si>
    <t>1-08:29</t>
  </si>
  <si>
    <t>1-08:39</t>
  </si>
  <si>
    <t>1-08:36</t>
  </si>
  <si>
    <t>1-02:19</t>
  </si>
  <si>
    <t>Rata 20, tilanne rasteilla, rastivälien ajat</t>
  </si>
  <si>
    <t>Lauri Gylen</t>
  </si>
  <si>
    <t>1-16:23</t>
  </si>
  <si>
    <t>1-20:43</t>
  </si>
  <si>
    <t>1-24:46</t>
  </si>
  <si>
    <t>1-30:09</t>
  </si>
  <si>
    <t>1-43:31</t>
  </si>
  <si>
    <t>1-53:08</t>
  </si>
  <si>
    <t>1-59:05</t>
  </si>
  <si>
    <t>1-1:09:07</t>
  </si>
  <si>
    <t>1-1:17:17</t>
  </si>
  <si>
    <t>1-1:38:22</t>
  </si>
  <si>
    <t>1-1:53:19</t>
  </si>
  <si>
    <t>1-2:03:08</t>
  </si>
  <si>
    <t>1-2:28:14</t>
  </si>
  <si>
    <t xml:space="preserve"> 2:28:14</t>
  </si>
  <si>
    <t>1-04:20</t>
  </si>
  <si>
    <t>1-05:23</t>
  </si>
  <si>
    <t>1-11:49</t>
  </si>
  <si>
    <t>1-01:33</t>
  </si>
  <si>
    <t>1-09:37</t>
  </si>
  <si>
    <t>1-05:57</t>
  </si>
  <si>
    <t>1-10:02</t>
  </si>
  <si>
    <t>1-08:10</t>
  </si>
  <si>
    <t>1-21:05</t>
  </si>
  <si>
    <t>1-14:57</t>
  </si>
  <si>
    <t>1-09:49</t>
  </si>
  <si>
    <t>1-25:06</t>
  </si>
  <si>
    <t>Mikko Huhtinen</t>
  </si>
  <si>
    <t>Matti Saari</t>
  </si>
  <si>
    <t>Lauri Lappalainen</t>
  </si>
  <si>
    <t>Mikko Tenho</t>
  </si>
  <si>
    <t>Joni Holmroos</t>
  </si>
  <si>
    <t>Jussi Leskinen</t>
  </si>
  <si>
    <t>Jukka Lehtonen</t>
  </si>
  <si>
    <t>Mirja Huhtinen</t>
  </si>
  <si>
    <t>Mikko Heino</t>
  </si>
  <si>
    <t>Erkki Haavisto</t>
  </si>
  <si>
    <t>Emmi Haavisto</t>
  </si>
  <si>
    <t>Samuli Koskinen</t>
  </si>
  <si>
    <t>Salla Koskinen</t>
  </si>
  <si>
    <t>Joose Pohjanen</t>
  </si>
  <si>
    <t>Elina Mattila</t>
  </si>
  <si>
    <t>Saari Matti</t>
  </si>
  <si>
    <t>Lappalainen Lauri</t>
  </si>
  <si>
    <t>Nappu Juha</t>
  </si>
  <si>
    <t>Huhtinen Mikko</t>
  </si>
  <si>
    <t>Leskinen Jussi</t>
  </si>
  <si>
    <t>Tenho Mikko</t>
  </si>
  <si>
    <t>Silfvergren Saku</t>
  </si>
  <si>
    <t>Holmroos Joni</t>
  </si>
  <si>
    <t>Lehtonen Jukka</t>
  </si>
  <si>
    <t>Karttila Jussi</t>
  </si>
  <si>
    <t>Kurkilahti Mika</t>
  </si>
  <si>
    <t>Heino Mikko</t>
  </si>
  <si>
    <t>Haavisto Erkki</t>
  </si>
  <si>
    <t>Pohjanen Joose</t>
  </si>
  <si>
    <t>Jylen Lauri</t>
  </si>
  <si>
    <t>Lappalainen Juha</t>
  </si>
  <si>
    <t>Lehvonen Riitta</t>
  </si>
  <si>
    <t>Koskinen Samuli</t>
  </si>
  <si>
    <t>Haavisto Emmi</t>
  </si>
  <si>
    <t>Koskinen Salla</t>
  </si>
  <si>
    <t>Mattila Elina</t>
  </si>
  <si>
    <t>Liitola Ritva</t>
  </si>
  <si>
    <t>Huhtinen Mirja</t>
  </si>
  <si>
    <t>Hajonta</t>
  </si>
  <si>
    <t>AABBAA</t>
  </si>
  <si>
    <t>AAAAAA</t>
  </si>
  <si>
    <t>ABBBAA</t>
  </si>
  <si>
    <t>ABABBB</t>
  </si>
  <si>
    <t>BAAAAA</t>
  </si>
  <si>
    <t>AAAABA</t>
  </si>
  <si>
    <t>ABAABB</t>
  </si>
  <si>
    <t>BAAAAB</t>
  </si>
  <si>
    <t>AAAAAB</t>
  </si>
  <si>
    <t>ABAAAX</t>
  </si>
  <si>
    <t>BBAA</t>
  </si>
  <si>
    <t>ABAA</t>
  </si>
  <si>
    <t>ABBB</t>
  </si>
  <si>
    <t>AABA</t>
  </si>
  <si>
    <t xml:space="preserve"> L-3</t>
  </si>
  <si>
    <t xml:space="preserve"> 3-5</t>
  </si>
  <si>
    <t xml:space="preserve"> 5-7</t>
  </si>
  <si>
    <t xml:space="preserve"> 7-9</t>
  </si>
  <si>
    <t xml:space="preserve"> 9-12</t>
  </si>
  <si>
    <t xml:space="preserve"> 12-15</t>
  </si>
  <si>
    <t>15-M</t>
  </si>
  <si>
    <t>M</t>
  </si>
  <si>
    <t>EMIT:n väliajat</t>
  </si>
  <si>
    <t>6 (1)</t>
  </si>
  <si>
    <t>6 (2)</t>
  </si>
  <si>
    <t>ABAAAB</t>
  </si>
  <si>
    <t>Nopeimmat hajontakohtaiset rastiväliajat merkitty keltaisella (hajonta A) ja vihreällä (hajonta B)</t>
  </si>
  <si>
    <t>Pitkä rata</t>
  </si>
  <si>
    <t>Lyhyt rata</t>
  </si>
  <si>
    <t>AXXX</t>
  </si>
  <si>
    <t>Yht.</t>
  </si>
  <si>
    <t>A</t>
  </si>
  <si>
    <t>B</t>
  </si>
  <si>
    <t>Hajontavälikohtaiset väliaikasummat</t>
  </si>
  <si>
    <t>Tappioaika oman hajontavälin parhaalle</t>
  </si>
  <si>
    <t>Rastivälit L-5 sekä hajontarasti 6A1 samoja kuin pitkällä radalla, rastivälit 7-M samat kuin pitkän radan välit 11-M. Yhteisten rastivälien osalta merkitty väreillä vain koko kilpailun nopein aika.</t>
  </si>
  <si>
    <t>Tappio (%) oman hajontavälin parhaalle</t>
  </si>
  <si>
    <t>Mediaani</t>
  </si>
  <si>
    <t>Eri hajontavaihtoehtojen parhaat väliajat</t>
  </si>
  <si>
    <t>Nopeimmat hajontavaihtoehdot</t>
  </si>
  <si>
    <t>AAAB</t>
  </si>
  <si>
    <t>Yläkvartiili</t>
  </si>
  <si>
    <t>Hajontavaihtoehtojen ihanneajat (parhaat ajat suhteutettuna juoksijan nopeuteen)</t>
  </si>
  <si>
    <t>Henkilökohtaiset ihanneajat valitulla hajonnalla</t>
  </si>
  <si>
    <t>Antin syyserikoinen 2006</t>
  </si>
  <si>
    <t>kesk.</t>
  </si>
  <si>
    <t>Ihannerata</t>
  </si>
  <si>
    <t>Oma ihanneaika valitulla hajonnalla</t>
  </si>
  <si>
    <t>Oma ihanneaika ihanneradalla</t>
  </si>
  <si>
    <t>Pummiaika</t>
  </si>
  <si>
    <t>Hajontavalinnan aiheuttama lisäaika</t>
  </si>
  <si>
    <t>Henkilökohtaiset normaaliajat valitulla hajonnalla</t>
  </si>
  <si>
    <t>Oma normaaliaika valitulla hajonnalla</t>
  </si>
  <si>
    <t xml:space="preserve">Tulosyhteenveto </t>
  </si>
  <si>
    <t>Ihannerata/-aika</t>
  </si>
  <si>
    <t>Pummiajat</t>
  </si>
  <si>
    <t>Termejä</t>
  </si>
  <si>
    <t>Ihanneaika = suunnistajan suoritus radalla, kun jokainen rastiväli menee yhtä hyvin kuin heikoin 25%:sta parhaita rastivälejä.</t>
  </si>
  <si>
    <t>Pummiaika = todellisen käytetyn ja normaaliajan erotus rastivälillä.</t>
  </si>
  <si>
    <t>Normaaliaika = suunnistajan suoritus radalla, kun jokainen rastiväli menee keskimääräisen (mediaani) rastivälin suorituksen mukaan.</t>
  </si>
  <si>
    <t xml:space="preserve"> 5-8</t>
  </si>
  <si>
    <t xml:space="preserve"> 8-11</t>
  </si>
  <si>
    <t xml:space="preserve"> 11-M</t>
  </si>
  <si>
    <t>Kumulatiivinen suoritusaika hajontaväleittäin</t>
  </si>
  <si>
    <t>Sijoituksen kehitys hajontaväleittäin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</si>
</sst>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1" fontId="0" fillId="2" borderId="0" xfId="0" applyNumberFormat="1" applyFill="1" applyAlignment="1">
      <alignment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1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21" fontId="0" fillId="3" borderId="0" xfId="0" applyNumberFormat="1" applyFill="1" applyAlignment="1">
      <alignment horizontal="right"/>
    </xf>
    <xf numFmtId="21" fontId="0" fillId="3" borderId="0" xfId="0" applyNumberFormat="1" applyFill="1" applyAlignment="1">
      <alignment/>
    </xf>
    <xf numFmtId="0" fontId="0" fillId="0" borderId="0" xfId="0" applyFont="1" applyAlignment="1">
      <alignment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6" fontId="1" fillId="0" borderId="0" xfId="0" applyNumberFormat="1" applyFont="1" applyAlignment="1">
      <alignment/>
    </xf>
    <xf numFmtId="0" fontId="0" fillId="3" borderId="0" xfId="0" applyFill="1" applyAlignment="1">
      <alignment/>
    </xf>
    <xf numFmtId="9" fontId="0" fillId="0" borderId="0" xfId="16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7" sqref="A7"/>
    </sheetView>
  </sheetViews>
  <sheetFormatPr defaultColWidth="9.140625" defaultRowHeight="12"/>
  <cols>
    <col min="1" max="1" width="15.28125" style="0" bestFit="1" customWidth="1"/>
    <col min="2" max="2" width="11.140625" style="0" customWidth="1"/>
    <col min="3" max="3" width="14.7109375" style="0" customWidth="1"/>
    <col min="4" max="4" width="19.28125" style="8" customWidth="1"/>
    <col min="5" max="6" width="16.57421875" style="8" customWidth="1"/>
    <col min="7" max="7" width="15.421875" style="8" customWidth="1"/>
    <col min="8" max="8" width="12.421875" style="0" customWidth="1"/>
    <col min="9" max="9" width="16.00390625" style="0" customWidth="1"/>
  </cols>
  <sheetData>
    <row r="1" ht="15.75">
      <c r="A1" s="24" t="s">
        <v>716</v>
      </c>
    </row>
    <row r="2" ht="15">
      <c r="A2" s="23" t="s">
        <v>725</v>
      </c>
    </row>
    <row r="4" spans="1:2" ht="12">
      <c r="A4" s="1" t="s">
        <v>728</v>
      </c>
      <c r="B4" t="s">
        <v>729</v>
      </c>
    </row>
    <row r="5" ht="12">
      <c r="B5" t="s">
        <v>731</v>
      </c>
    </row>
    <row r="6" ht="12">
      <c r="B6" t="s">
        <v>730</v>
      </c>
    </row>
    <row r="8" spans="1:8" s="27" customFormat="1" ht="36">
      <c r="A8" s="27" t="s">
        <v>699</v>
      </c>
      <c r="B8" s="28" t="s">
        <v>671</v>
      </c>
      <c r="C8" s="28" t="s">
        <v>4</v>
      </c>
      <c r="D8" s="28" t="s">
        <v>720</v>
      </c>
      <c r="E8" s="28" t="s">
        <v>719</v>
      </c>
      <c r="F8" s="28" t="s">
        <v>724</v>
      </c>
      <c r="G8" s="28" t="s">
        <v>722</v>
      </c>
      <c r="H8" s="28" t="s">
        <v>721</v>
      </c>
    </row>
    <row r="9" spans="1:7" s="14" customFormat="1" ht="12">
      <c r="A9" s="14" t="s">
        <v>726</v>
      </c>
      <c r="B9" s="8" t="s">
        <v>680</v>
      </c>
      <c r="C9" s="26">
        <f>Rastivälianalyysi!T112</f>
        <v>0.034440239387727424</v>
      </c>
      <c r="D9" s="25"/>
      <c r="E9" s="25"/>
      <c r="F9" s="25"/>
      <c r="G9" s="25"/>
    </row>
    <row r="10" spans="1:10" ht="12">
      <c r="A10" t="s">
        <v>648</v>
      </c>
      <c r="B10" s="8" t="s">
        <v>672</v>
      </c>
      <c r="C10" s="15">
        <f>Rastivälianalyysi!T4</f>
        <v>0.04216435185185185</v>
      </c>
      <c r="D10" s="15">
        <f>$C$9*(1+Rastivälianalyysi!$T75)</f>
        <v>0.035383807590130885</v>
      </c>
      <c r="E10" s="26">
        <f>Rastivälianalyysi!T121</f>
        <v>0.03699227202009932</v>
      </c>
      <c r="F10" s="26">
        <f>Rastivälianalyysi!T151</f>
        <v>0.03787627824871364</v>
      </c>
      <c r="G10" s="15">
        <f>IF(E10&lt;=D10,0,E10-D10)</f>
        <v>0.0016084644299684328</v>
      </c>
      <c r="H10" s="15">
        <f>Rastivälianalyysi!T181</f>
        <v>0.004437426823576483</v>
      </c>
      <c r="I10" s="7"/>
      <c r="J10" s="7"/>
    </row>
    <row r="11" spans="1:9" ht="12">
      <c r="A11" t="s">
        <v>649</v>
      </c>
      <c r="B11" s="8" t="s">
        <v>672</v>
      </c>
      <c r="C11" s="15">
        <f>Rastivälianalyysi!T5</f>
        <v>0.042222222222222223</v>
      </c>
      <c r="D11" s="15">
        <f>$C$9*(1+Rastivälianalyysi!$T76)</f>
        <v>0.03560990789523516</v>
      </c>
      <c r="E11" s="26">
        <f>Rastivälianalyysi!T122</f>
        <v>0.03722865031174981</v>
      </c>
      <c r="F11" s="26">
        <f>Rastivälianalyysi!T152</f>
        <v>0.03783615822555786</v>
      </c>
      <c r="G11" s="15">
        <f aca="true" t="shared" si="0" ref="G11:G23">IF(E11&lt;=D11,0,E11-D11)</f>
        <v>0.0016187424165146486</v>
      </c>
      <c r="H11" s="15">
        <f>Rastivälianalyysi!T182</f>
        <v>0.004435656063257763</v>
      </c>
      <c r="I11" s="7"/>
    </row>
    <row r="12" spans="1:9" ht="12">
      <c r="A12" t="s">
        <v>650</v>
      </c>
      <c r="B12" s="8" t="s">
        <v>673</v>
      </c>
      <c r="C12" s="15">
        <f>Rastivälianalyysi!T6</f>
        <v>0.04233796296296296</v>
      </c>
      <c r="D12" s="15">
        <f>$C$9*(1+Rastivälianalyysi!$T77)</f>
        <v>0.03699136823126279</v>
      </c>
      <c r="E12" s="26">
        <f>Rastivälianalyysi!T123</f>
        <v>0.036801497385830925</v>
      </c>
      <c r="F12" s="26">
        <f>Rastivälianalyysi!T153</f>
        <v>0.03873261044205893</v>
      </c>
      <c r="G12" s="15">
        <f t="shared" si="0"/>
        <v>0</v>
      </c>
      <c r="H12" s="15">
        <f>Rastivälianalyysi!T183</f>
        <v>0.004475885331278984</v>
      </c>
      <c r="I12" s="7"/>
    </row>
    <row r="13" spans="1:9" ht="12">
      <c r="A13" t="s">
        <v>651</v>
      </c>
      <c r="B13" s="8" t="s">
        <v>672</v>
      </c>
      <c r="C13" s="15">
        <f>Rastivälianalyysi!T7</f>
        <v>0.04238425925925926</v>
      </c>
      <c r="D13" s="15">
        <f>$C$9*(1+Rastivälianalyysi!$T78)</f>
        <v>0.03506928485599642</v>
      </c>
      <c r="E13" s="26">
        <f>Rastivälianalyysi!T124</f>
        <v>0.036663451824365124</v>
      </c>
      <c r="F13" s="26">
        <f>Rastivälianalyysi!T154</f>
        <v>0.038301170384228034</v>
      </c>
      <c r="G13" s="15">
        <f t="shared" si="0"/>
        <v>0.0015941669683687057</v>
      </c>
      <c r="H13" s="15">
        <f>Rastivälianalyysi!T184</f>
        <v>0.0043075145406623406</v>
      </c>
      <c r="I13" s="7"/>
    </row>
    <row r="14" spans="1:9" ht="12">
      <c r="A14" t="s">
        <v>652</v>
      </c>
      <c r="B14" s="8" t="s">
        <v>680</v>
      </c>
      <c r="C14" s="15">
        <f>Rastivälianalyysi!T8</f>
        <v>0.0440625</v>
      </c>
      <c r="D14" s="15">
        <f>$C$9*(1+Rastivälianalyysi!$T79)</f>
        <v>0.0348789685519023</v>
      </c>
      <c r="E14" s="26">
        <f>Rastivälianalyysi!T125</f>
        <v>0.034878968551902284</v>
      </c>
      <c r="F14" s="26">
        <f>Rastivälianalyysi!T155</f>
        <v>0.04000893481111617</v>
      </c>
      <c r="G14" s="15">
        <f t="shared" si="0"/>
        <v>0</v>
      </c>
      <c r="H14" s="15">
        <f>Rastivälianalyysi!T185</f>
        <v>0.0059917357127682955</v>
      </c>
      <c r="I14" s="7"/>
    </row>
    <row r="15" spans="1:9" ht="12">
      <c r="A15" t="s">
        <v>653</v>
      </c>
      <c r="B15" s="8" t="s">
        <v>674</v>
      </c>
      <c r="C15" s="15">
        <f>Rastivälianalyysi!T9</f>
        <v>0.04415509259259259</v>
      </c>
      <c r="D15" s="15">
        <f>$C$9*(1+Rastivälianalyysi!$T80)</f>
        <v>0.034440239387727424</v>
      </c>
      <c r="E15" s="26">
        <f>Rastivälianalyysi!T126</f>
        <v>0.03654970049422891</v>
      </c>
      <c r="F15" s="26">
        <f>Rastivälianalyysi!T156</f>
        <v>0.03827798062782213</v>
      </c>
      <c r="G15" s="15">
        <f t="shared" si="0"/>
        <v>0.002109461106501488</v>
      </c>
      <c r="H15" s="15">
        <f>Rastivälianalyysi!T186</f>
        <v>0.006512848968024202</v>
      </c>
      <c r="I15" s="7"/>
    </row>
    <row r="16" spans="1:9" ht="12">
      <c r="A16" t="s">
        <v>654</v>
      </c>
      <c r="B16" s="8" t="s">
        <v>672</v>
      </c>
      <c r="C16" s="15">
        <f>Rastivälianalyysi!T10</f>
        <v>0.04425925925925927</v>
      </c>
      <c r="D16" s="15">
        <f>$C$9*(1+Rastivälianalyysi!$T81)</f>
        <v>0.03661749590074468</v>
      </c>
      <c r="E16" s="26">
        <f>Rastivälianalyysi!T127</f>
        <v>0.03828204089129821</v>
      </c>
      <c r="F16" s="26">
        <f>Rastivälianalyysi!T157</f>
        <v>0.04020834731840817</v>
      </c>
      <c r="G16" s="15">
        <f t="shared" si="0"/>
        <v>0.001664544990553532</v>
      </c>
      <c r="H16" s="15">
        <f>Rastivälianalyysi!T187</f>
        <v>0.004699931676659096</v>
      </c>
      <c r="I16" s="7"/>
    </row>
    <row r="17" spans="1:9" ht="12">
      <c r="A17" t="s">
        <v>655</v>
      </c>
      <c r="B17" s="8" t="s">
        <v>675</v>
      </c>
      <c r="C17" s="15">
        <f>Rastivälianalyysi!T11</f>
        <v>0.0444212962962963</v>
      </c>
      <c r="D17" s="15">
        <f>$C$9*(1+Rastivälianalyysi!$T82)</f>
        <v>0.035646744589208315</v>
      </c>
      <c r="E17" s="26">
        <f>Rastivälianalyysi!T128</f>
        <v>0.039044243967285945</v>
      </c>
      <c r="F17" s="26">
        <f>Rastivälianalyysi!T158</f>
        <v>0.039829092729267934</v>
      </c>
      <c r="G17" s="15">
        <f t="shared" si="0"/>
        <v>0.00339749937807763</v>
      </c>
      <c r="H17" s="15">
        <f>Rastivälianalyysi!T188</f>
        <v>0.00486149535165253</v>
      </c>
      <c r="I17" s="7"/>
    </row>
    <row r="18" spans="1:9" ht="12">
      <c r="A18" t="s">
        <v>656</v>
      </c>
      <c r="B18" s="8" t="s">
        <v>676</v>
      </c>
      <c r="C18" s="15">
        <f>Rastivälianalyysi!T12</f>
        <v>0.04523148148148148</v>
      </c>
      <c r="D18" s="15">
        <f>$C$9*(1+Rastivälianalyysi!$T83)</f>
        <v>0.03887572476341961</v>
      </c>
      <c r="E18" s="26">
        <f>Rastivälianalyysi!T129</f>
        <v>0.03947534329079555</v>
      </c>
      <c r="F18" s="26">
        <f>Rastivälianalyysi!T159</f>
        <v>0.04108091438121926</v>
      </c>
      <c r="G18" s="15">
        <f t="shared" si="0"/>
        <v>0.0005996185273759377</v>
      </c>
      <c r="H18" s="15">
        <f>Rastivälianalyysi!T189</f>
        <v>0.004638069443765197</v>
      </c>
      <c r="I18" s="7"/>
    </row>
    <row r="19" spans="1:9" ht="12">
      <c r="A19" t="s">
        <v>657</v>
      </c>
      <c r="B19" s="8" t="s">
        <v>677</v>
      </c>
      <c r="C19" s="15">
        <f>Rastivälianalyysi!T13</f>
        <v>0.045543981481481484</v>
      </c>
      <c r="D19" s="15">
        <f>$C$9*(1+Rastivälianalyysi!$T84)</f>
        <v>0.03503403661855031</v>
      </c>
      <c r="E19" s="26">
        <f>Rastivälianalyysi!T130</f>
        <v>0.03717721281199019</v>
      </c>
      <c r="F19" s="26">
        <f>Rastivälianalyysi!T160</f>
        <v>0.039038937644639934</v>
      </c>
      <c r="G19" s="15">
        <f t="shared" si="0"/>
        <v>0.002143176193439879</v>
      </c>
      <c r="H19" s="15">
        <f>Rastivälianalyysi!T190</f>
        <v>0.007041487727237635</v>
      </c>
      <c r="I19" s="7"/>
    </row>
    <row r="20" spans="1:9" ht="12">
      <c r="A20" t="s">
        <v>658</v>
      </c>
      <c r="B20" s="8" t="s">
        <v>697</v>
      </c>
      <c r="C20" s="15">
        <f>Rastivälianalyysi!T14</f>
        <v>0.053148148148148146</v>
      </c>
      <c r="D20" s="15">
        <f>$C$9*(1+Rastivälianalyysi!$T85)</f>
        <v>0.04538813005402488</v>
      </c>
      <c r="E20" s="26">
        <f>Rastivälianalyysi!T131</f>
        <v>0.046104911002403076</v>
      </c>
      <c r="F20" s="26">
        <f>Rastivälianalyysi!T161</f>
        <v>0.04966137774090648</v>
      </c>
      <c r="G20" s="15">
        <f t="shared" si="0"/>
        <v>0.0007167809483781956</v>
      </c>
      <c r="H20" s="15">
        <f>Rastivälianalyysi!T191</f>
        <v>0.004598146705905414</v>
      </c>
      <c r="I20" s="7"/>
    </row>
    <row r="21" spans="1:9" ht="12">
      <c r="A21" t="s">
        <v>659</v>
      </c>
      <c r="B21" s="8" t="s">
        <v>678</v>
      </c>
      <c r="C21" s="15">
        <f>Rastivälianalyysi!T15</f>
        <v>0.05417824074074074</v>
      </c>
      <c r="D21" s="15">
        <f>$C$9*(1+Rastivälianalyysi!$T86)</f>
        <v>0.0410211768503505</v>
      </c>
      <c r="E21" s="26">
        <f>Rastivälianalyysi!T132</f>
        <v>0.044388983173767826</v>
      </c>
      <c r="F21" s="26">
        <f>Rastivälianalyysi!T162</f>
        <v>0.04886765346671908</v>
      </c>
      <c r="G21" s="15">
        <f t="shared" si="0"/>
        <v>0.0033678063234173286</v>
      </c>
      <c r="H21" s="15">
        <f>Rastivälianalyysi!T192</f>
        <v>0.007166281926202841</v>
      </c>
      <c r="I21" s="7"/>
    </row>
    <row r="22" spans="1:9" ht="12">
      <c r="A22" t="s">
        <v>660</v>
      </c>
      <c r="B22" s="8" t="s">
        <v>679</v>
      </c>
      <c r="C22" s="15">
        <f>Rastivälianalyysi!T16</f>
        <v>0.05616898148148148</v>
      </c>
      <c r="D22" s="15">
        <f>$C$9*(1+Rastivälianalyysi!$T87)</f>
        <v>0.041608796002367526</v>
      </c>
      <c r="E22" s="26">
        <f>Rastivälianalyysi!T133</f>
        <v>0.042464140746984534</v>
      </c>
      <c r="F22" s="26">
        <f>Rastivälianalyysi!T163</f>
        <v>0.04440677723973048</v>
      </c>
      <c r="G22" s="15">
        <f t="shared" si="0"/>
        <v>0.0008553447446170079</v>
      </c>
      <c r="H22" s="15">
        <f>Rastivälianalyysi!T193</f>
        <v>0.0120925429631696</v>
      </c>
      <c r="I22" s="7"/>
    </row>
    <row r="23" spans="1:9" ht="12">
      <c r="A23" t="s">
        <v>661</v>
      </c>
      <c r="B23" s="8" t="s">
        <v>680</v>
      </c>
      <c r="C23" s="15">
        <f>Rastivälianalyysi!T17</f>
        <v>0.0655324074074074</v>
      </c>
      <c r="D23" s="15">
        <f>$C$9*(1+Rastivälianalyysi!$T88)</f>
        <v>0.05089258304428511</v>
      </c>
      <c r="E23" s="26">
        <f>Rastivälianalyysi!T134</f>
        <v>0.050892583044285095</v>
      </c>
      <c r="F23" s="26">
        <f>Rastivälianalyysi!T164</f>
        <v>0.05382792659550403</v>
      </c>
      <c r="G23" s="15">
        <f t="shared" si="0"/>
        <v>0</v>
      </c>
      <c r="H23" s="15">
        <f>Rastivälianalyysi!T194</f>
        <v>0.012293707739377942</v>
      </c>
      <c r="I23" s="7"/>
    </row>
    <row r="24" spans="1:8" ht="12">
      <c r="A24" t="s">
        <v>662</v>
      </c>
      <c r="B24" s="8" t="s">
        <v>681</v>
      </c>
      <c r="C24" s="15" t="s">
        <v>717</v>
      </c>
      <c r="D24" s="15">
        <f>$C$9*(1+Rastivälianalyysi!$T89)</f>
        <v>0.048097575696653815</v>
      </c>
      <c r="E24" s="26"/>
      <c r="F24" s="26"/>
      <c r="H24" s="8"/>
    </row>
    <row r="25" spans="2:8" ht="12">
      <c r="B25" s="8"/>
      <c r="C25" s="8"/>
      <c r="E25" s="26"/>
      <c r="F25" s="26"/>
      <c r="H25" s="8"/>
    </row>
    <row r="26" spans="1:8" s="1" customFormat="1" ht="36">
      <c r="A26" s="1" t="s">
        <v>700</v>
      </c>
      <c r="B26" s="18" t="s">
        <v>671</v>
      </c>
      <c r="C26" s="18" t="s">
        <v>4</v>
      </c>
      <c r="D26" s="28" t="s">
        <v>720</v>
      </c>
      <c r="E26" s="28" t="s">
        <v>719</v>
      </c>
      <c r="F26" s="28" t="s">
        <v>724</v>
      </c>
      <c r="G26" s="28" t="s">
        <v>722</v>
      </c>
      <c r="H26" s="28" t="s">
        <v>721</v>
      </c>
    </row>
    <row r="27" spans="1:8" s="1" customFormat="1" ht="12">
      <c r="A27" s="14" t="s">
        <v>718</v>
      </c>
      <c r="B27" s="25" t="s">
        <v>712</v>
      </c>
      <c r="C27" s="26">
        <f>Rastivälianalyysi!T114</f>
        <v>0.02657899737018342</v>
      </c>
      <c r="D27" s="18"/>
      <c r="E27" s="18"/>
      <c r="F27" s="18"/>
      <c r="G27" s="18"/>
      <c r="H27" s="18"/>
    </row>
    <row r="28" spans="1:8" ht="12">
      <c r="A28" t="s">
        <v>663</v>
      </c>
      <c r="B28" s="8" t="s">
        <v>682</v>
      </c>
      <c r="C28" s="15">
        <f>Rastivälianalyysi!T23</f>
        <v>0.047546296296296295</v>
      </c>
      <c r="D28" s="15">
        <f>$C$27*(1+Rastivälianalyysi!$T92)</f>
        <v>0.030290478984938765</v>
      </c>
      <c r="E28" s="15">
        <f>Rastivälianalyysi!T138</f>
        <v>0.03151569956312631</v>
      </c>
      <c r="F28" s="15">
        <f>Rastivälianalyysi!T168</f>
        <v>0.03624075084312505</v>
      </c>
      <c r="G28" s="15">
        <f aca="true" t="shared" si="1" ref="G28:G33">IF(E28&lt;=D28,0,E28-D28)</f>
        <v>0.0012252205781875455</v>
      </c>
      <c r="H28" s="15">
        <f>Rastivälianalyysi!T198</f>
        <v>0.012107698385679906</v>
      </c>
    </row>
    <row r="29" spans="1:8" ht="12">
      <c r="A29" t="s">
        <v>664</v>
      </c>
      <c r="B29" s="8" t="s">
        <v>683</v>
      </c>
      <c r="C29" s="15">
        <f>Rastivälianalyysi!T24</f>
        <v>0.051898148148148145</v>
      </c>
      <c r="D29" s="15">
        <f>$C$27*(1+Rastivälianalyysi!$T93)</f>
        <v>0.04102410463658744</v>
      </c>
      <c r="E29" s="15">
        <f>Rastivälianalyysi!T139</f>
        <v>0.04159073519625023</v>
      </c>
      <c r="F29" s="15">
        <f>Rastivälianalyysi!T169</f>
        <v>0.04188195402619581</v>
      </c>
      <c r="G29" s="15">
        <f t="shared" si="1"/>
        <v>0.0005666305596627869</v>
      </c>
      <c r="H29" s="15">
        <f>Rastivälianalyysi!T199</f>
        <v>0.011420499717906296</v>
      </c>
    </row>
    <row r="30" spans="1:8" ht="12">
      <c r="A30" t="s">
        <v>665</v>
      </c>
      <c r="B30" s="8" t="s">
        <v>684</v>
      </c>
      <c r="C30" s="15">
        <f>Rastivälianalyysi!T25</f>
        <v>0.06077546296296297</v>
      </c>
      <c r="D30" s="15">
        <f>$C$27*(1+Rastivälianalyysi!$T94)</f>
        <v>0.0392524265798073</v>
      </c>
      <c r="E30" s="15">
        <f>Rastivälianalyysi!T140</f>
        <v>0.04169149738429103</v>
      </c>
      <c r="F30" s="15">
        <f>Rastivälianalyysi!T170</f>
        <v>0.046927055220533066</v>
      </c>
      <c r="G30" s="15">
        <f t="shared" si="1"/>
        <v>0.002439070804483731</v>
      </c>
      <c r="H30" s="15">
        <f>Rastivälianalyysi!T200</f>
        <v>0.01647184337303993</v>
      </c>
    </row>
    <row r="31" spans="1:8" ht="12">
      <c r="A31" t="s">
        <v>666</v>
      </c>
      <c r="B31" s="8" t="s">
        <v>684</v>
      </c>
      <c r="C31" s="15">
        <f>Rastivälianalyysi!T26</f>
        <v>0.06078703703703704</v>
      </c>
      <c r="D31" s="15">
        <f>$C$27*(1+Rastivälianalyysi!$T95)</f>
        <v>0.040847722274176664</v>
      </c>
      <c r="E31" s="15">
        <f>Rastivälianalyysi!T141</f>
        <v>0.04338592170564461</v>
      </c>
      <c r="F31" s="15">
        <f>Rastivälianalyysi!T171</f>
        <v>0.04682993444344318</v>
      </c>
      <c r="G31" s="15">
        <f t="shared" si="1"/>
        <v>0.0025381994314679496</v>
      </c>
      <c r="H31" s="15">
        <f>Rastivälianalyysi!T201</f>
        <v>0.016503846785587792</v>
      </c>
    </row>
    <row r="32" spans="1:8" ht="12">
      <c r="A32" t="s">
        <v>667</v>
      </c>
      <c r="B32" s="8" t="s">
        <v>684</v>
      </c>
      <c r="C32" s="15">
        <f>Rastivälianalyysi!T27</f>
        <v>0.06079861111111112</v>
      </c>
      <c r="D32" s="15">
        <f>$C$27*(1+Rastivälianalyysi!$T96)</f>
        <v>0.03888926983637367</v>
      </c>
      <c r="E32" s="15">
        <f>Rastivälianalyysi!T142</f>
        <v>0.041305774774552065</v>
      </c>
      <c r="F32" s="15">
        <f>Rastivälianalyysi!T172</f>
        <v>0.045473837896792345</v>
      </c>
      <c r="G32" s="15">
        <f t="shared" si="1"/>
        <v>0.002416504938178396</v>
      </c>
      <c r="H32" s="15">
        <f>Rastivälianalyysi!T202</f>
        <v>0.01731433477321908</v>
      </c>
    </row>
    <row r="33" spans="1:8" ht="12">
      <c r="A33" t="s">
        <v>668</v>
      </c>
      <c r="B33" s="8" t="s">
        <v>685</v>
      </c>
      <c r="C33" s="15">
        <f>Rastivälianalyysi!T28</f>
        <v>0.0694212962962963</v>
      </c>
      <c r="D33" s="15">
        <f>$C$27*(1+Rastivälianalyysi!$T97)</f>
        <v>0.04780462777888113</v>
      </c>
      <c r="E33" s="15">
        <f>Rastivälianalyysi!T143</f>
        <v>0.04947893697879442</v>
      </c>
      <c r="F33" s="15">
        <f>Rastivälianalyysi!T173</f>
        <v>0.054899759184172524</v>
      </c>
      <c r="G33" s="15">
        <f t="shared" si="1"/>
        <v>0.001674309199913293</v>
      </c>
      <c r="H33" s="15">
        <f>Rastivälianalyysi!T203</f>
        <v>0.015845820333417922</v>
      </c>
    </row>
    <row r="34" spans="1:8" ht="12">
      <c r="A34" t="s">
        <v>669</v>
      </c>
      <c r="B34" s="8" t="s">
        <v>701</v>
      </c>
      <c r="C34" s="15" t="s">
        <v>717</v>
      </c>
      <c r="D34" s="15"/>
      <c r="H34" s="8"/>
    </row>
    <row r="35" spans="1:4" ht="12">
      <c r="A35" t="s">
        <v>670</v>
      </c>
      <c r="B35" s="8" t="s">
        <v>701</v>
      </c>
      <c r="C35" s="15" t="s">
        <v>717</v>
      </c>
      <c r="D35" s="1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A2" sqref="A2"/>
    </sheetView>
  </sheetViews>
  <sheetFormatPr defaultColWidth="9.140625" defaultRowHeight="12"/>
  <cols>
    <col min="1" max="1" width="15.28125" style="0" bestFit="1" customWidth="1"/>
    <col min="4" max="4" width="19.28125" style="8" customWidth="1"/>
    <col min="5" max="6" width="16.57421875" style="8" customWidth="1"/>
    <col min="7" max="7" width="15.421875" style="8" customWidth="1"/>
    <col min="8" max="8" width="12.421875" style="0" customWidth="1"/>
    <col min="9" max="9" width="16.00390625" style="0" customWidth="1"/>
  </cols>
  <sheetData>
    <row r="1" ht="15.75">
      <c r="A1" s="24" t="s">
        <v>716</v>
      </c>
    </row>
    <row r="2" ht="15">
      <c r="A2" s="23"/>
    </row>
    <row r="4" spans="1:7" ht="15">
      <c r="A4" s="17" t="s">
        <v>705</v>
      </c>
      <c r="D4" s="4"/>
      <c r="E4" s="4"/>
      <c r="F4" s="4"/>
      <c r="G4"/>
    </row>
    <row r="5" spans="4:7" ht="12">
      <c r="D5" s="4"/>
      <c r="E5" s="4"/>
      <c r="F5" s="4"/>
      <c r="G5"/>
    </row>
    <row r="6" spans="1:10" ht="12">
      <c r="A6" s="1" t="s">
        <v>699</v>
      </c>
      <c r="B6" s="1" t="s">
        <v>671</v>
      </c>
      <c r="C6" s="18" t="s">
        <v>686</v>
      </c>
      <c r="D6" s="29" t="s">
        <v>687</v>
      </c>
      <c r="E6" s="18" t="s">
        <v>688</v>
      </c>
      <c r="F6" s="18" t="s">
        <v>689</v>
      </c>
      <c r="G6" s="18" t="s">
        <v>690</v>
      </c>
      <c r="H6" s="18" t="s">
        <v>691</v>
      </c>
      <c r="I6" s="18" t="s">
        <v>692</v>
      </c>
      <c r="J6" s="18" t="s">
        <v>702</v>
      </c>
    </row>
    <row r="7" spans="1:10" ht="12">
      <c r="A7" s="14" t="s">
        <v>718</v>
      </c>
      <c r="B7" t="s">
        <v>680</v>
      </c>
      <c r="C7" s="15">
        <f>SUM(Rastivälianalyysi!C112:E112)</f>
        <v>0.004704887762287037</v>
      </c>
      <c r="D7" s="15">
        <f>SUM(Rastivälianalyysi!F112:G112)</f>
        <v>0.005844557506254483</v>
      </c>
      <c r="E7" s="15">
        <f>SUM(Rastivälianalyysi!H112:J112)</f>
        <v>0.004337642202986251</v>
      </c>
      <c r="F7" s="15">
        <f>SUM(Rastivälianalyysi!K112:L112)</f>
        <v>0.0036530129989735807</v>
      </c>
      <c r="G7" s="15">
        <f>SUM(Rastivälianalyysi!M112:O112)</f>
        <v>0.0076875873197456545</v>
      </c>
      <c r="H7" s="15">
        <f>SUM(Rastivälianalyysi!P112:R112)</f>
        <v>0.007471810856739669</v>
      </c>
      <c r="I7" s="16">
        <f>Rastivälianalyysi!S112</f>
        <v>0.0007407407407407407</v>
      </c>
      <c r="J7" s="15">
        <f aca="true" t="shared" si="0" ref="J7:J21">SUM(C7:I7)</f>
        <v>0.03444023938772742</v>
      </c>
    </row>
    <row r="8" spans="1:10" ht="12">
      <c r="A8" t="s">
        <v>648</v>
      </c>
      <c r="B8" t="s">
        <v>672</v>
      </c>
      <c r="C8" s="15">
        <f>SUM(Rastivälianalyysi!C4:E4)</f>
        <v>0.005289351851851852</v>
      </c>
      <c r="D8" s="15">
        <f>SUM(Rastivälianalyysi!F4:G4)</f>
        <v>0.006215277777777777</v>
      </c>
      <c r="E8" s="15">
        <f>SUM(Rastivälianalyysi!H4:J4)</f>
        <v>0.007326388888888891</v>
      </c>
      <c r="F8" s="15">
        <f>SUM(Rastivälianalyysi!K4:L4)</f>
        <v>0.0043865740740740705</v>
      </c>
      <c r="G8" s="15">
        <f>SUM(Rastivälianalyysi!M4:O4)</f>
        <v>0.01037037037037037</v>
      </c>
      <c r="H8" s="15">
        <f>SUM(Rastivälianalyysi!P4:R4)</f>
        <v>0.007766203703703706</v>
      </c>
      <c r="I8" s="15">
        <f>Rastivälianalyysi!S4</f>
        <v>0.0008101851851851846</v>
      </c>
      <c r="J8" s="16">
        <f t="shared" si="0"/>
        <v>0.04216435185185185</v>
      </c>
    </row>
    <row r="9" spans="1:10" ht="12">
      <c r="A9" t="s">
        <v>649</v>
      </c>
      <c r="B9" t="s">
        <v>672</v>
      </c>
      <c r="C9" s="15">
        <f>SUM(Rastivälianalyysi!C5:E5)</f>
        <v>0.005162037037037036</v>
      </c>
      <c r="D9" s="15">
        <f>SUM(Rastivälianalyysi!F5:G5)</f>
        <v>0.006377314814814815</v>
      </c>
      <c r="E9" s="15">
        <f>SUM(Rastivälianalyysi!H5:J5)</f>
        <v>0.007268518518518518</v>
      </c>
      <c r="F9" s="15">
        <f>SUM(Rastivälianalyysi!K5:L5)</f>
        <v>0.0043518518518518515</v>
      </c>
      <c r="G9" s="15">
        <f>SUM(Rastivälianalyysi!M5:O5)</f>
        <v>0.010416666666666666</v>
      </c>
      <c r="H9" s="15">
        <f>SUM(Rastivälianalyysi!P5:R5)</f>
        <v>0.00787037037037037</v>
      </c>
      <c r="I9" s="15">
        <f>Rastivälianalyysi!S5</f>
        <v>0.000775462962962963</v>
      </c>
      <c r="J9" s="16">
        <f t="shared" si="0"/>
        <v>0.04222222222222222</v>
      </c>
    </row>
    <row r="10" spans="1:10" ht="12">
      <c r="A10" t="s">
        <v>650</v>
      </c>
      <c r="B10" t="s">
        <v>673</v>
      </c>
      <c r="C10" s="15">
        <f>SUM(Rastivälianalyysi!C6:E6)</f>
        <v>0.005243055555555556</v>
      </c>
      <c r="D10" s="15">
        <f>SUM(Rastivälianalyysi!F6:G6)</f>
        <v>0.008078703703703703</v>
      </c>
      <c r="E10" s="15">
        <f>SUM(Rastivälianalyysi!H6:J6)</f>
        <v>0.005300925925925927</v>
      </c>
      <c r="F10" s="15">
        <f>SUM(Rastivälianalyysi!K6:L6)</f>
        <v>0.004780092592592593</v>
      </c>
      <c r="G10" s="15">
        <f>SUM(Rastivälianalyysi!M6:O6)</f>
        <v>0.010266203703703704</v>
      </c>
      <c r="H10" s="15">
        <f>SUM(Rastivälianalyysi!P6:R6)</f>
        <v>0.007824074074074074</v>
      </c>
      <c r="I10" s="15">
        <f>Rastivälianalyysi!S6</f>
        <v>0.0008449074074074075</v>
      </c>
      <c r="J10" s="16">
        <f t="shared" si="0"/>
        <v>0.04233796296296296</v>
      </c>
    </row>
    <row r="11" spans="1:10" ht="12">
      <c r="A11" t="s">
        <v>651</v>
      </c>
      <c r="B11" t="s">
        <v>672</v>
      </c>
      <c r="C11" s="15">
        <f>SUM(Rastivälianalyysi!C7:E7)</f>
        <v>0.005324074074074073</v>
      </c>
      <c r="D11" s="15">
        <f>SUM(Rastivälianalyysi!F7:G7)</f>
        <v>0.00630787037037037</v>
      </c>
      <c r="E11" s="15">
        <f>SUM(Rastivälianalyysi!H7:J7)</f>
        <v>0.007210648148148148</v>
      </c>
      <c r="F11" s="15">
        <f>SUM(Rastivälianalyysi!K7:L7)</f>
        <v>0.004409722222222223</v>
      </c>
      <c r="G11" s="15">
        <f>SUM(Rastivälianalyysi!M7:O7)</f>
        <v>0.010300925925925925</v>
      </c>
      <c r="H11" s="15">
        <f>SUM(Rastivälianalyysi!P7:R7)</f>
        <v>0.00798611111111111</v>
      </c>
      <c r="I11" s="15">
        <f>Rastivälianalyysi!S7</f>
        <v>0.0008449074074074075</v>
      </c>
      <c r="J11" s="16">
        <f t="shared" si="0"/>
        <v>0.04238425925925926</v>
      </c>
    </row>
    <row r="12" spans="1:10" ht="12">
      <c r="A12" t="s">
        <v>652</v>
      </c>
      <c r="B12" t="s">
        <v>680</v>
      </c>
      <c r="C12" s="15">
        <f>SUM(Rastivälianalyysi!C8:E8)</f>
        <v>0.0052199074074074075</v>
      </c>
      <c r="D12" s="15">
        <f>SUM(Rastivälianalyysi!F8:G8)</f>
        <v>0.007835648148148147</v>
      </c>
      <c r="E12" s="15">
        <f>SUM(Rastivälianalyysi!H8:J8)</f>
        <v>0.005509259259259259</v>
      </c>
      <c r="F12" s="15">
        <f>SUM(Rastivälianalyysi!K8:L8)</f>
        <v>0.004791666666666666</v>
      </c>
      <c r="G12" s="15">
        <f>SUM(Rastivälianalyysi!M8:O8)</f>
        <v>0.01087962962962963</v>
      </c>
      <c r="H12" s="15">
        <f>SUM(Rastivälianalyysi!P8:R8)</f>
        <v>0.008680555555555556</v>
      </c>
      <c r="I12" s="15">
        <f>Rastivälianalyysi!S8</f>
        <v>0.0011458333333333333</v>
      </c>
      <c r="J12" s="16">
        <f t="shared" si="0"/>
        <v>0.04406249999999999</v>
      </c>
    </row>
    <row r="13" spans="1:10" ht="12">
      <c r="A13" t="s">
        <v>653</v>
      </c>
      <c r="B13" t="s">
        <v>674</v>
      </c>
      <c r="C13" s="15">
        <f>SUM(Rastivälianalyysi!C9:E9)</f>
        <v>0.0051273148148148154</v>
      </c>
      <c r="D13" s="15">
        <f>SUM(Rastivälianalyysi!F9:G9)</f>
        <v>0.00929398148148148</v>
      </c>
      <c r="E13" s="15">
        <f>SUM(Rastivälianalyysi!H9:J9)</f>
        <v>0.005625</v>
      </c>
      <c r="F13" s="15">
        <f>SUM(Rastivälianalyysi!K9:L9)</f>
        <v>0.004583333333333333</v>
      </c>
      <c r="G13" s="15">
        <f>SUM(Rastivälianalyysi!M9:O9)</f>
        <v>0.009699074074074075</v>
      </c>
      <c r="H13" s="15">
        <f>SUM(Rastivälianalyysi!P9:R9)</f>
        <v>0.009085648148148148</v>
      </c>
      <c r="I13" s="15">
        <f>Rastivälianalyysi!S9</f>
        <v>0.0007407407407407407</v>
      </c>
      <c r="J13" s="16">
        <f t="shared" si="0"/>
        <v>0.04415509259259259</v>
      </c>
    </row>
    <row r="14" spans="1:10" ht="12">
      <c r="A14" t="s">
        <v>654</v>
      </c>
      <c r="B14" t="s">
        <v>672</v>
      </c>
      <c r="C14" s="15">
        <f>SUM(Rastivälianalyysi!C10:E10)</f>
        <v>0.00511574074074074</v>
      </c>
      <c r="D14" s="15">
        <f>SUM(Rastivälianalyysi!F10:G10)</f>
        <v>0.0062962962962962955</v>
      </c>
      <c r="E14" s="15">
        <f>SUM(Rastivälianalyysi!H10:J10)</f>
        <v>0.006898148148148149</v>
      </c>
      <c r="F14" s="15">
        <f>SUM(Rastivälianalyysi!K10:L10)</f>
        <v>0.004710648148148148</v>
      </c>
      <c r="G14" s="15">
        <f>SUM(Rastivälianalyysi!M10:O10)</f>
        <v>0.011516203703703704</v>
      </c>
      <c r="H14" s="15">
        <f>SUM(Rastivälianalyysi!P10:R10)</f>
        <v>0.008935185185185185</v>
      </c>
      <c r="I14" s="15">
        <f>Rastivälianalyysi!S10</f>
        <v>0.000787037037037037</v>
      </c>
      <c r="J14" s="16">
        <f t="shared" si="0"/>
        <v>0.04425925925925926</v>
      </c>
    </row>
    <row r="15" spans="1:10" ht="12">
      <c r="A15" t="s">
        <v>655</v>
      </c>
      <c r="B15" t="s">
        <v>675</v>
      </c>
      <c r="C15" s="15">
        <f>SUM(Rastivälianalyysi!C11:E11)</f>
        <v>0.0060416666666666665</v>
      </c>
      <c r="D15" s="15">
        <f>SUM(Rastivälianalyysi!F11:G11)</f>
        <v>0.00662037037037037</v>
      </c>
      <c r="E15" s="15">
        <f>SUM(Rastivälianalyysi!H11:J11)</f>
        <v>0.004872685185185186</v>
      </c>
      <c r="F15" s="15">
        <f>SUM(Rastivälianalyysi!K11:L11)</f>
        <v>0.004502314814814815</v>
      </c>
      <c r="G15" s="15">
        <f>SUM(Rastivälianalyysi!M11:O11)</f>
        <v>0.010393518518518517</v>
      </c>
      <c r="H15" s="15">
        <f>SUM(Rastivälianalyysi!P11:R11)</f>
        <v>0.011087962962962963</v>
      </c>
      <c r="I15" s="15">
        <f>Rastivälianalyysi!S11</f>
        <v>0.0009027777777777778</v>
      </c>
      <c r="J15" s="16">
        <f t="shared" si="0"/>
        <v>0.04442129629629629</v>
      </c>
    </row>
    <row r="16" spans="1:10" ht="12">
      <c r="A16" t="s">
        <v>656</v>
      </c>
      <c r="B16" t="s">
        <v>676</v>
      </c>
      <c r="C16" s="15">
        <f>SUM(Rastivälianalyysi!C12:E12)</f>
        <v>0.007094907407407407</v>
      </c>
      <c r="D16" s="15">
        <f>SUM(Rastivälianalyysi!F12:G12)</f>
        <v>0.0069328703703703705</v>
      </c>
      <c r="E16" s="15">
        <f>SUM(Rastivälianalyysi!H12:J12)</f>
        <v>0.005416666666666667</v>
      </c>
      <c r="F16" s="15">
        <f>SUM(Rastivälianalyysi!K12:L12)</f>
        <v>0.005532407407407408</v>
      </c>
      <c r="G16" s="15">
        <f>SUM(Rastivälianalyysi!M12:O12)</f>
        <v>0.009953703703703704</v>
      </c>
      <c r="H16" s="15">
        <f>SUM(Rastivälianalyysi!P12:R12)</f>
        <v>0.00943287037037037</v>
      </c>
      <c r="I16" s="15">
        <f>Rastivälianalyysi!S12</f>
        <v>0.0008680555555555555</v>
      </c>
      <c r="J16" s="16">
        <f t="shared" si="0"/>
        <v>0.045231481481481484</v>
      </c>
    </row>
    <row r="17" spans="1:10" ht="12">
      <c r="A17" t="s">
        <v>657</v>
      </c>
      <c r="B17" t="s">
        <v>677</v>
      </c>
      <c r="C17" s="15">
        <f>SUM(Rastivälianalyysi!C13:E13)</f>
        <v>0.005092592592592593</v>
      </c>
      <c r="D17" s="15">
        <f>SUM(Rastivälianalyysi!F13:G13)</f>
        <v>0.006342592592592592</v>
      </c>
      <c r="E17" s="15">
        <f>SUM(Rastivälianalyysi!H13:J13)</f>
        <v>0.004814814814814815</v>
      </c>
      <c r="F17" s="15">
        <f>SUM(Rastivälianalyysi!K13:L13)</f>
        <v>0.005833333333333334</v>
      </c>
      <c r="G17" s="15">
        <f>SUM(Rastivälianalyysi!M13:O13)</f>
        <v>0.014224537037037037</v>
      </c>
      <c r="H17" s="15">
        <f>SUM(Rastivälianalyysi!P13:R13)</f>
        <v>0.008206018518518519</v>
      </c>
      <c r="I17" s="15">
        <f>Rastivälianalyysi!S13</f>
        <v>0.0010300925925925926</v>
      </c>
      <c r="J17" s="16">
        <f t="shared" si="0"/>
        <v>0.045543981481481484</v>
      </c>
    </row>
    <row r="18" spans="1:10" ht="12">
      <c r="A18" t="s">
        <v>658</v>
      </c>
      <c r="B18" t="s">
        <v>697</v>
      </c>
      <c r="C18" s="15">
        <f>SUM(Rastivälianalyysi!C14:E14)</f>
        <v>0.006655092592592593</v>
      </c>
      <c r="D18" s="15">
        <f>SUM(Rastivälianalyysi!F14:G14)</f>
        <v>0.00986111111111111</v>
      </c>
      <c r="E18" s="15">
        <f>SUM(Rastivälianalyysi!H14:J14)</f>
        <v>0.006215277777777778</v>
      </c>
      <c r="F18" s="15">
        <f>SUM(Rastivälianalyysi!K14:L14)</f>
        <v>0.006331018518518518</v>
      </c>
      <c r="G18" s="15">
        <f>SUM(Rastivälianalyysi!M14:O14)</f>
        <v>0.012453703703703705</v>
      </c>
      <c r="H18" s="15">
        <f>SUM(Rastivälianalyysi!P14:R14)</f>
        <v>0.010381944444444444</v>
      </c>
      <c r="I18" s="15">
        <f>Rastivälianalyysi!S14</f>
        <v>0.00125</v>
      </c>
      <c r="J18" s="16">
        <f t="shared" si="0"/>
        <v>0.053148148148148146</v>
      </c>
    </row>
    <row r="19" spans="1:10" ht="12">
      <c r="A19" t="s">
        <v>659</v>
      </c>
      <c r="B19" t="s">
        <v>678</v>
      </c>
      <c r="C19" s="15">
        <f>SUM(Rastivälianalyysi!C15:E15)</f>
        <v>0.006608796296296297</v>
      </c>
      <c r="D19" s="15">
        <f>SUM(Rastivälianalyysi!F15:G15)</f>
        <v>0.009988425925925927</v>
      </c>
      <c r="E19" s="15">
        <f>SUM(Rastivälianalyysi!H15:J15)</f>
        <v>0.00587962962962963</v>
      </c>
      <c r="F19" s="15">
        <f>SUM(Rastivälianalyysi!K15:L15)</f>
        <v>0.0060416666666666665</v>
      </c>
      <c r="G19" s="15">
        <f>SUM(Rastivälianalyysi!M15:O15)</f>
        <v>0.014502314814814813</v>
      </c>
      <c r="H19" s="15">
        <f>SUM(Rastivälianalyysi!P15:R15)</f>
        <v>0.01011574074074074</v>
      </c>
      <c r="I19" s="15">
        <f>Rastivälianalyysi!S15</f>
        <v>0.0010416666666666667</v>
      </c>
      <c r="J19" s="16">
        <f t="shared" si="0"/>
        <v>0.05417824074074074</v>
      </c>
    </row>
    <row r="20" spans="1:10" ht="12">
      <c r="A20" t="s">
        <v>660</v>
      </c>
      <c r="B20" t="s">
        <v>679</v>
      </c>
      <c r="C20" s="15">
        <f>SUM(Rastivälianalyysi!C16:E16)</f>
        <v>0.007083333333333332</v>
      </c>
      <c r="D20" s="15">
        <f>SUM(Rastivälianalyysi!F16:G16)</f>
        <v>0.00931712962962963</v>
      </c>
      <c r="E20" s="15">
        <f>SUM(Rastivälianalyysi!H16:J16)</f>
        <v>0.005381944444444444</v>
      </c>
      <c r="F20" s="15">
        <f>SUM(Rastivälianalyysi!K16:L16)</f>
        <v>0.005231481481481481</v>
      </c>
      <c r="G20" s="15">
        <f>SUM(Rastivälianalyysi!M16:O16)</f>
        <v>0.012372685185185186</v>
      </c>
      <c r="H20" s="15">
        <f>SUM(Rastivälianalyysi!P16:R16)</f>
        <v>0.01569444444444445</v>
      </c>
      <c r="I20" s="15">
        <f>Rastivälianalyysi!S16</f>
        <v>0.0010879629629629629</v>
      </c>
      <c r="J20" s="16">
        <f t="shared" si="0"/>
        <v>0.05616898148148149</v>
      </c>
    </row>
    <row r="21" spans="1:10" ht="12">
      <c r="A21" t="s">
        <v>661</v>
      </c>
      <c r="B21" t="s">
        <v>680</v>
      </c>
      <c r="C21" s="15">
        <f>SUM(Rastivälianalyysi!C17:E17)</f>
        <v>0.007037037037037036</v>
      </c>
      <c r="D21" s="15">
        <f>SUM(Rastivälianalyysi!F17:G17)</f>
        <v>0.011631944444444445</v>
      </c>
      <c r="E21" s="15">
        <f>SUM(Rastivälianalyysi!H17:J17)</f>
        <v>0.00829861111111111</v>
      </c>
      <c r="F21" s="15">
        <f>SUM(Rastivälianalyysi!K17:L17)</f>
        <v>0.009027777777777779</v>
      </c>
      <c r="G21" s="15">
        <f>SUM(Rastivälianalyysi!M17:O17)</f>
        <v>0.012314814814814817</v>
      </c>
      <c r="H21" s="15">
        <f>SUM(Rastivälianalyysi!P17:R17)</f>
        <v>0.016006944444444445</v>
      </c>
      <c r="I21" s="15">
        <f>Rastivälianalyysi!S17</f>
        <v>0.0012152777777777778</v>
      </c>
      <c r="J21" s="16">
        <f t="shared" si="0"/>
        <v>0.06553240740740741</v>
      </c>
    </row>
    <row r="22" spans="1:10" ht="12">
      <c r="A22" t="s">
        <v>662</v>
      </c>
      <c r="B22" t="s">
        <v>681</v>
      </c>
      <c r="C22" s="15">
        <f>SUM(Rastivälianalyysi!C18:E18)</f>
        <v>0.007129629629629629</v>
      </c>
      <c r="D22" s="15">
        <f>SUM(Rastivälianalyysi!F18:G18)</f>
        <v>0.011944444444444445</v>
      </c>
      <c r="E22" s="15">
        <f>SUM(Rastivälianalyysi!H18:J18)</f>
        <v>0.011886574074074074</v>
      </c>
      <c r="F22" s="15">
        <f>SUM(Rastivälianalyysi!K18:L18)</f>
        <v>0.012638888888888887</v>
      </c>
      <c r="G22" s="15">
        <f>SUM(Rastivälianalyysi!M18:O18)</f>
        <v>0.03184027777777778</v>
      </c>
      <c r="H22" s="15"/>
      <c r="I22" s="15"/>
      <c r="J22" s="16"/>
    </row>
    <row r="24" spans="1:8" ht="12">
      <c r="A24" s="1" t="s">
        <v>700</v>
      </c>
      <c r="B24" s="1" t="s">
        <v>671</v>
      </c>
      <c r="C24" s="18" t="s">
        <v>686</v>
      </c>
      <c r="D24" s="29" t="s">
        <v>687</v>
      </c>
      <c r="E24" s="18" t="s">
        <v>732</v>
      </c>
      <c r="F24" s="29" t="s">
        <v>733</v>
      </c>
      <c r="G24" s="18" t="s">
        <v>734</v>
      </c>
      <c r="H24" s="18" t="s">
        <v>702</v>
      </c>
    </row>
    <row r="25" spans="1:8" ht="12">
      <c r="A25" t="s">
        <v>663</v>
      </c>
      <c r="B25" t="s">
        <v>682</v>
      </c>
      <c r="C25" s="7">
        <f>SUM(Rastivälianalyysi!C23:E23)</f>
        <v>0.00767361111111111</v>
      </c>
      <c r="D25" s="15">
        <f>SUM(Rastivälianalyysi!F23:G23)</f>
        <v>0.00888888888888889</v>
      </c>
      <c r="E25" s="15">
        <f>SUM(Rastivälianalyysi!H23:O23)</f>
        <v>0.017141203703703704</v>
      </c>
      <c r="F25" s="15">
        <f>SUM(Rastivälianalyysi!P23:R23)</f>
        <v>0.0125</v>
      </c>
      <c r="G25" s="16">
        <f>Rastivälianalyysi!S23</f>
        <v>0.0013425925925925925</v>
      </c>
      <c r="H25" s="7">
        <f aca="true" t="shared" si="1" ref="H25:H30">SUM(C25:G25)</f>
        <v>0.047546296296296295</v>
      </c>
    </row>
    <row r="26" spans="1:8" ht="12">
      <c r="A26" t="s">
        <v>664</v>
      </c>
      <c r="B26" t="s">
        <v>683</v>
      </c>
      <c r="C26" s="7">
        <f>SUM(Rastivälianalyysi!C24:E24)</f>
        <v>0.006851851851851852</v>
      </c>
      <c r="D26" s="15">
        <f>SUM(Rastivälianalyysi!F24:G24)</f>
        <v>0.009479166666666667</v>
      </c>
      <c r="E26" s="15">
        <f>SUM(Rastivälianalyysi!H24:O24)</f>
        <v>0.020821759259259262</v>
      </c>
      <c r="F26" s="15">
        <f>SUM(Rastivälianalyysi!P24:R24)</f>
        <v>0.013090277777777779</v>
      </c>
      <c r="G26" s="16">
        <f>Rastivälianalyysi!S24</f>
        <v>0.0016550925925925926</v>
      </c>
      <c r="H26" s="7">
        <f t="shared" si="1"/>
        <v>0.05189814814814815</v>
      </c>
    </row>
    <row r="27" spans="1:8" ht="12">
      <c r="A27" t="s">
        <v>665</v>
      </c>
      <c r="B27" t="s">
        <v>684</v>
      </c>
      <c r="C27" s="7">
        <f>SUM(Rastivälianalyysi!C25:E25)</f>
        <v>0.006921296296296297</v>
      </c>
      <c r="D27" s="15">
        <f>SUM(Rastivälianalyysi!F25:G25)</f>
        <v>0.011516203703703702</v>
      </c>
      <c r="E27" s="15">
        <f>SUM(Rastivälianalyysi!H25:O25)</f>
        <v>0.02479166666666667</v>
      </c>
      <c r="F27" s="15">
        <f>SUM(Rastivälianalyysi!P25:R25)</f>
        <v>0.016006944444444445</v>
      </c>
      <c r="G27" s="16">
        <f>Rastivälianalyysi!S25</f>
        <v>0.0015393518518518519</v>
      </c>
      <c r="H27" s="7">
        <f t="shared" si="1"/>
        <v>0.06077546296296297</v>
      </c>
    </row>
    <row r="28" spans="1:8" ht="12">
      <c r="A28" t="s">
        <v>666</v>
      </c>
      <c r="B28" t="s">
        <v>684</v>
      </c>
      <c r="C28" s="7">
        <f>SUM(Rastivälianalyysi!C26:E26)</f>
        <v>0.007175925925925926</v>
      </c>
      <c r="D28" s="15">
        <f>SUM(Rastivälianalyysi!F26:G26)</f>
        <v>0.011192129629629628</v>
      </c>
      <c r="E28" s="15">
        <f>SUM(Rastivälianalyysi!H26:O26)</f>
        <v>0.024895833333333336</v>
      </c>
      <c r="F28" s="15">
        <f>SUM(Rastivälianalyysi!P26:R26)</f>
        <v>0.015995370370370368</v>
      </c>
      <c r="G28" s="16">
        <f>Rastivälianalyysi!S26</f>
        <v>0.0015277777777777779</v>
      </c>
      <c r="H28" s="7">
        <f t="shared" si="1"/>
        <v>0.06078703703703704</v>
      </c>
    </row>
    <row r="29" spans="1:8" ht="12">
      <c r="A29" t="s">
        <v>667</v>
      </c>
      <c r="B29" t="s">
        <v>684</v>
      </c>
      <c r="C29" s="7">
        <f>SUM(Rastivälianalyysi!C27:E27)</f>
        <v>0.007199074074074075</v>
      </c>
      <c r="D29" s="15">
        <f>SUM(Rastivälianalyysi!F27:G27)</f>
        <v>0.01119212962962963</v>
      </c>
      <c r="E29" s="15">
        <f>SUM(Rastivälianalyysi!H27:O27)</f>
        <v>0.02488425925925926</v>
      </c>
      <c r="F29" s="15">
        <f>SUM(Rastivälianalyysi!P27:R27)</f>
        <v>0.015844907407407408</v>
      </c>
      <c r="G29" s="16">
        <f>Rastivälianalyysi!S27</f>
        <v>0.0016782407407407406</v>
      </c>
      <c r="H29" s="7">
        <f t="shared" si="1"/>
        <v>0.06079861111111111</v>
      </c>
    </row>
    <row r="30" spans="1:8" ht="12">
      <c r="A30" t="s">
        <v>668</v>
      </c>
      <c r="B30" t="s">
        <v>685</v>
      </c>
      <c r="C30" s="7">
        <f>SUM(Rastivälianalyysi!C28:E28)</f>
        <v>0.008877314814814815</v>
      </c>
      <c r="D30" s="15">
        <f>SUM(Rastivälianalyysi!F28:G28)</f>
        <v>0.018807870370370367</v>
      </c>
      <c r="E30" s="15">
        <f>SUM(Rastivälianalyysi!H28:O28)</f>
        <v>0.02252314814814815</v>
      </c>
      <c r="F30" s="15">
        <f>SUM(Rastivälianalyysi!P28:R28)</f>
        <v>0.017604166666666667</v>
      </c>
      <c r="G30" s="16">
        <f>Rastivälianalyysi!S28</f>
        <v>0.0016087962962962963</v>
      </c>
      <c r="H30" s="7">
        <f t="shared" si="1"/>
        <v>0.0694212962962963</v>
      </c>
    </row>
    <row r="31" spans="1:8" ht="12">
      <c r="A31" t="s">
        <v>669</v>
      </c>
      <c r="B31" t="s">
        <v>701</v>
      </c>
      <c r="C31" s="7">
        <f>SUM(Rastivälianalyysi!C29:E29)</f>
        <v>0.008414351851851852</v>
      </c>
      <c r="D31" s="15"/>
      <c r="E31" s="15"/>
      <c r="F31" s="15"/>
      <c r="G31" s="16"/>
      <c r="H31" s="7"/>
    </row>
    <row r="32" spans="1:8" ht="12">
      <c r="A32" t="s">
        <v>670</v>
      </c>
      <c r="B32" t="s">
        <v>701</v>
      </c>
      <c r="C32" s="7">
        <f>SUM(Rastivälianalyysi!C30:E30)</f>
        <v>0.008599537037037037</v>
      </c>
      <c r="D32" s="15"/>
      <c r="E32" s="15"/>
      <c r="F32" s="15"/>
      <c r="G32" s="16"/>
      <c r="H32" s="7"/>
    </row>
    <row r="35" ht="15">
      <c r="A35" s="17" t="s">
        <v>735</v>
      </c>
    </row>
    <row r="37" spans="1:10" ht="12">
      <c r="A37" s="1" t="s">
        <v>699</v>
      </c>
      <c r="B37" s="1" t="s">
        <v>671</v>
      </c>
      <c r="C37" s="18" t="s">
        <v>686</v>
      </c>
      <c r="D37" s="29" t="s">
        <v>687</v>
      </c>
      <c r="E37" s="18" t="s">
        <v>688</v>
      </c>
      <c r="F37" s="18" t="s">
        <v>689</v>
      </c>
      <c r="G37" s="18" t="s">
        <v>690</v>
      </c>
      <c r="H37" s="18" t="s">
        <v>691</v>
      </c>
      <c r="I37" s="18" t="s">
        <v>692</v>
      </c>
      <c r="J37" s="18"/>
    </row>
    <row r="38" spans="1:9" ht="12">
      <c r="A38" t="s">
        <v>648</v>
      </c>
      <c r="B38" t="s">
        <v>672</v>
      </c>
      <c r="C38" s="7">
        <f aca="true" t="shared" si="2" ref="C38:C52">C8</f>
        <v>0.005289351851851852</v>
      </c>
      <c r="D38" s="15">
        <f aca="true" t="shared" si="3" ref="D38:I52">C38+D8</f>
        <v>0.011504629629629629</v>
      </c>
      <c r="E38" s="15">
        <f t="shared" si="3"/>
        <v>0.018831018518518518</v>
      </c>
      <c r="F38" s="15">
        <f t="shared" si="3"/>
        <v>0.02321759259259259</v>
      </c>
      <c r="G38" s="15">
        <f t="shared" si="3"/>
        <v>0.03358796296296296</v>
      </c>
      <c r="H38" s="15">
        <f t="shared" si="3"/>
        <v>0.041354166666666664</v>
      </c>
      <c r="I38" s="15">
        <f t="shared" si="3"/>
        <v>0.04216435185185185</v>
      </c>
    </row>
    <row r="39" spans="1:9" ht="12">
      <c r="A39" t="s">
        <v>649</v>
      </c>
      <c r="B39" t="s">
        <v>672</v>
      </c>
      <c r="C39" s="7">
        <f t="shared" si="2"/>
        <v>0.005162037037037036</v>
      </c>
      <c r="D39" s="15">
        <f t="shared" si="3"/>
        <v>0.011539351851851851</v>
      </c>
      <c r="E39" s="15">
        <f t="shared" si="3"/>
        <v>0.01880787037037037</v>
      </c>
      <c r="F39" s="15">
        <f t="shared" si="3"/>
        <v>0.02315972222222222</v>
      </c>
      <c r="G39" s="15">
        <f t="shared" si="3"/>
        <v>0.033576388888888885</v>
      </c>
      <c r="H39" s="15">
        <f t="shared" si="3"/>
        <v>0.04144675925925925</v>
      </c>
      <c r="I39" s="15">
        <f t="shared" si="3"/>
        <v>0.04222222222222222</v>
      </c>
    </row>
    <row r="40" spans="1:9" ht="12">
      <c r="A40" t="s">
        <v>650</v>
      </c>
      <c r="B40" t="s">
        <v>673</v>
      </c>
      <c r="C40" s="7">
        <f t="shared" si="2"/>
        <v>0.005243055555555556</v>
      </c>
      <c r="D40" s="15">
        <f t="shared" si="3"/>
        <v>0.013321759259259259</v>
      </c>
      <c r="E40" s="15">
        <f t="shared" si="3"/>
        <v>0.018622685185185187</v>
      </c>
      <c r="F40" s="15">
        <f t="shared" si="3"/>
        <v>0.02340277777777778</v>
      </c>
      <c r="G40" s="15">
        <f t="shared" si="3"/>
        <v>0.03366898148148148</v>
      </c>
      <c r="H40" s="15">
        <f t="shared" si="3"/>
        <v>0.041493055555555554</v>
      </c>
      <c r="I40" s="15">
        <f t="shared" si="3"/>
        <v>0.04233796296296296</v>
      </c>
    </row>
    <row r="41" spans="1:9" ht="12">
      <c r="A41" t="s">
        <v>651</v>
      </c>
      <c r="B41" t="s">
        <v>672</v>
      </c>
      <c r="C41" s="7">
        <f t="shared" si="2"/>
        <v>0.005324074074074073</v>
      </c>
      <c r="D41" s="15">
        <f t="shared" si="3"/>
        <v>0.011631944444444443</v>
      </c>
      <c r="E41" s="15">
        <f t="shared" si="3"/>
        <v>0.01884259259259259</v>
      </c>
      <c r="F41" s="15">
        <f t="shared" si="3"/>
        <v>0.023252314814814816</v>
      </c>
      <c r="G41" s="15">
        <f t="shared" si="3"/>
        <v>0.033553240740740745</v>
      </c>
      <c r="H41" s="15">
        <f t="shared" si="3"/>
        <v>0.041539351851851855</v>
      </c>
      <c r="I41" s="15">
        <f t="shared" si="3"/>
        <v>0.04238425925925926</v>
      </c>
    </row>
    <row r="42" spans="1:9" ht="12">
      <c r="A42" t="s">
        <v>652</v>
      </c>
      <c r="B42" t="s">
        <v>680</v>
      </c>
      <c r="C42" s="7">
        <f t="shared" si="2"/>
        <v>0.0052199074074074075</v>
      </c>
      <c r="D42" s="15">
        <f t="shared" si="3"/>
        <v>0.013055555555555555</v>
      </c>
      <c r="E42" s="15">
        <f t="shared" si="3"/>
        <v>0.018564814814814812</v>
      </c>
      <c r="F42" s="15">
        <f t="shared" si="3"/>
        <v>0.023356481481481478</v>
      </c>
      <c r="G42" s="15">
        <f t="shared" si="3"/>
        <v>0.034236111111111106</v>
      </c>
      <c r="H42" s="15">
        <f t="shared" si="3"/>
        <v>0.04291666666666666</v>
      </c>
      <c r="I42" s="15">
        <f t="shared" si="3"/>
        <v>0.04406249999999999</v>
      </c>
    </row>
    <row r="43" spans="1:9" ht="12">
      <c r="A43" t="s">
        <v>653</v>
      </c>
      <c r="B43" t="s">
        <v>674</v>
      </c>
      <c r="C43" s="7">
        <f t="shared" si="2"/>
        <v>0.0051273148148148154</v>
      </c>
      <c r="D43" s="15">
        <f t="shared" si="3"/>
        <v>0.014421296296296295</v>
      </c>
      <c r="E43" s="15">
        <f t="shared" si="3"/>
        <v>0.020046296296296295</v>
      </c>
      <c r="F43" s="15">
        <f t="shared" si="3"/>
        <v>0.024629629629629626</v>
      </c>
      <c r="G43" s="15">
        <f t="shared" si="3"/>
        <v>0.0343287037037037</v>
      </c>
      <c r="H43" s="15">
        <f t="shared" si="3"/>
        <v>0.04341435185185185</v>
      </c>
      <c r="I43" s="15">
        <f t="shared" si="3"/>
        <v>0.04415509259259259</v>
      </c>
    </row>
    <row r="44" spans="1:9" ht="12">
      <c r="A44" t="s">
        <v>654</v>
      </c>
      <c r="B44" t="s">
        <v>672</v>
      </c>
      <c r="C44" s="7">
        <f t="shared" si="2"/>
        <v>0.00511574074074074</v>
      </c>
      <c r="D44" s="15">
        <f t="shared" si="3"/>
        <v>0.011412037037037037</v>
      </c>
      <c r="E44" s="15">
        <f t="shared" si="3"/>
        <v>0.018310185185185186</v>
      </c>
      <c r="F44" s="15">
        <f t="shared" si="3"/>
        <v>0.023020833333333334</v>
      </c>
      <c r="G44" s="15">
        <f t="shared" si="3"/>
        <v>0.03453703703703704</v>
      </c>
      <c r="H44" s="15">
        <f t="shared" si="3"/>
        <v>0.043472222222222225</v>
      </c>
      <c r="I44" s="15">
        <f t="shared" si="3"/>
        <v>0.04425925925925926</v>
      </c>
    </row>
    <row r="45" spans="1:9" ht="12">
      <c r="A45" t="s">
        <v>655</v>
      </c>
      <c r="B45" t="s">
        <v>675</v>
      </c>
      <c r="C45" s="7">
        <f t="shared" si="2"/>
        <v>0.0060416666666666665</v>
      </c>
      <c r="D45" s="15">
        <f t="shared" si="3"/>
        <v>0.012662037037037038</v>
      </c>
      <c r="E45" s="15">
        <f t="shared" si="3"/>
        <v>0.017534722222222222</v>
      </c>
      <c r="F45" s="15">
        <f t="shared" si="3"/>
        <v>0.022037037037037036</v>
      </c>
      <c r="G45" s="15">
        <f t="shared" si="3"/>
        <v>0.03243055555555555</v>
      </c>
      <c r="H45" s="15">
        <f t="shared" si="3"/>
        <v>0.04351851851851851</v>
      </c>
      <c r="I45" s="15">
        <f t="shared" si="3"/>
        <v>0.04442129629629629</v>
      </c>
    </row>
    <row r="46" spans="1:9" ht="12">
      <c r="A46" t="s">
        <v>656</v>
      </c>
      <c r="B46" t="s">
        <v>676</v>
      </c>
      <c r="C46" s="7">
        <f t="shared" si="2"/>
        <v>0.007094907407407407</v>
      </c>
      <c r="D46" s="15">
        <f t="shared" si="3"/>
        <v>0.014027777777777778</v>
      </c>
      <c r="E46" s="15">
        <f t="shared" si="3"/>
        <v>0.019444444444444445</v>
      </c>
      <c r="F46" s="15">
        <f t="shared" si="3"/>
        <v>0.024976851851851854</v>
      </c>
      <c r="G46" s="15">
        <f t="shared" si="3"/>
        <v>0.03493055555555556</v>
      </c>
      <c r="H46" s="15">
        <f t="shared" si="3"/>
        <v>0.04436342592592593</v>
      </c>
      <c r="I46" s="15">
        <f t="shared" si="3"/>
        <v>0.045231481481481484</v>
      </c>
    </row>
    <row r="47" spans="1:9" ht="12">
      <c r="A47" t="s">
        <v>657</v>
      </c>
      <c r="B47" t="s">
        <v>677</v>
      </c>
      <c r="C47" s="7">
        <f t="shared" si="2"/>
        <v>0.005092592592592593</v>
      </c>
      <c r="D47" s="15">
        <f t="shared" si="3"/>
        <v>0.011435185185185185</v>
      </c>
      <c r="E47" s="15">
        <f t="shared" si="3"/>
        <v>0.01625</v>
      </c>
      <c r="F47" s="15">
        <f t="shared" si="3"/>
        <v>0.022083333333333333</v>
      </c>
      <c r="G47" s="15">
        <f t="shared" si="3"/>
        <v>0.03630787037037037</v>
      </c>
      <c r="H47" s="15">
        <f t="shared" si="3"/>
        <v>0.044513888888888895</v>
      </c>
      <c r="I47" s="15">
        <f t="shared" si="3"/>
        <v>0.045543981481481484</v>
      </c>
    </row>
    <row r="48" spans="1:9" ht="12">
      <c r="A48" t="s">
        <v>658</v>
      </c>
      <c r="B48" t="s">
        <v>697</v>
      </c>
      <c r="C48" s="7">
        <f t="shared" si="2"/>
        <v>0.006655092592592593</v>
      </c>
      <c r="D48" s="15">
        <f t="shared" si="3"/>
        <v>0.016516203703703703</v>
      </c>
      <c r="E48" s="15">
        <f t="shared" si="3"/>
        <v>0.02273148148148148</v>
      </c>
      <c r="F48" s="15">
        <f t="shared" si="3"/>
        <v>0.029062499999999998</v>
      </c>
      <c r="G48" s="15">
        <f t="shared" si="3"/>
        <v>0.0415162037037037</v>
      </c>
      <c r="H48" s="15">
        <f t="shared" si="3"/>
        <v>0.051898148148148145</v>
      </c>
      <c r="I48" s="15">
        <f t="shared" si="3"/>
        <v>0.053148148148148146</v>
      </c>
    </row>
    <row r="49" spans="1:9" ht="12">
      <c r="A49" t="s">
        <v>659</v>
      </c>
      <c r="B49" t="s">
        <v>678</v>
      </c>
      <c r="C49" s="7">
        <f t="shared" si="2"/>
        <v>0.006608796296296297</v>
      </c>
      <c r="D49" s="15">
        <f t="shared" si="3"/>
        <v>0.01659722222222222</v>
      </c>
      <c r="E49" s="15">
        <f t="shared" si="3"/>
        <v>0.022476851851851852</v>
      </c>
      <c r="F49" s="15">
        <f t="shared" si="3"/>
        <v>0.02851851851851852</v>
      </c>
      <c r="G49" s="15">
        <f t="shared" si="3"/>
        <v>0.043020833333333335</v>
      </c>
      <c r="H49" s="15">
        <f t="shared" si="3"/>
        <v>0.05313657407407407</v>
      </c>
      <c r="I49" s="15">
        <f t="shared" si="3"/>
        <v>0.05417824074074074</v>
      </c>
    </row>
    <row r="50" spans="1:9" ht="12">
      <c r="A50" t="s">
        <v>660</v>
      </c>
      <c r="B50" t="s">
        <v>679</v>
      </c>
      <c r="C50" s="7">
        <f t="shared" si="2"/>
        <v>0.007083333333333332</v>
      </c>
      <c r="D50" s="15">
        <f t="shared" si="3"/>
        <v>0.016400462962962964</v>
      </c>
      <c r="E50" s="15">
        <f t="shared" si="3"/>
        <v>0.02178240740740741</v>
      </c>
      <c r="F50" s="15">
        <f t="shared" si="3"/>
        <v>0.027013888888888893</v>
      </c>
      <c r="G50" s="15">
        <f t="shared" si="3"/>
        <v>0.03938657407407408</v>
      </c>
      <c r="H50" s="15">
        <f t="shared" si="3"/>
        <v>0.05508101851851853</v>
      </c>
      <c r="I50" s="15">
        <f t="shared" si="3"/>
        <v>0.05616898148148149</v>
      </c>
    </row>
    <row r="51" spans="1:9" ht="12">
      <c r="A51" t="s">
        <v>661</v>
      </c>
      <c r="B51" t="s">
        <v>680</v>
      </c>
      <c r="C51" s="7">
        <f t="shared" si="2"/>
        <v>0.007037037037037036</v>
      </c>
      <c r="D51" s="15">
        <f t="shared" si="3"/>
        <v>0.01866898148148148</v>
      </c>
      <c r="E51" s="15">
        <f t="shared" si="3"/>
        <v>0.02696759259259259</v>
      </c>
      <c r="F51" s="15">
        <f t="shared" si="3"/>
        <v>0.03599537037037037</v>
      </c>
      <c r="G51" s="15">
        <f t="shared" si="3"/>
        <v>0.04831018518518519</v>
      </c>
      <c r="H51" s="15">
        <f t="shared" si="3"/>
        <v>0.06431712962962964</v>
      </c>
      <c r="I51" s="15">
        <f t="shared" si="3"/>
        <v>0.06553240740740741</v>
      </c>
    </row>
    <row r="52" spans="1:9" ht="12">
      <c r="A52" t="s">
        <v>662</v>
      </c>
      <c r="B52" t="s">
        <v>681</v>
      </c>
      <c r="C52" s="7">
        <f t="shared" si="2"/>
        <v>0.007129629629629629</v>
      </c>
      <c r="D52" s="15">
        <f t="shared" si="3"/>
        <v>0.019074074074074073</v>
      </c>
      <c r="E52" s="15">
        <f t="shared" si="3"/>
        <v>0.030960648148148147</v>
      </c>
      <c r="F52" s="15">
        <f t="shared" si="3"/>
        <v>0.043599537037037034</v>
      </c>
      <c r="G52" s="15">
        <f t="shared" si="3"/>
        <v>0.07543981481481482</v>
      </c>
      <c r="H52" s="15"/>
      <c r="I52" s="15"/>
    </row>
    <row r="54" spans="1:8" ht="12">
      <c r="A54" s="1" t="s">
        <v>700</v>
      </c>
      <c r="B54" s="1" t="s">
        <v>671</v>
      </c>
      <c r="C54" s="18" t="s">
        <v>686</v>
      </c>
      <c r="D54" s="29" t="s">
        <v>687</v>
      </c>
      <c r="E54" s="18" t="s">
        <v>732</v>
      </c>
      <c r="F54" s="29" t="s">
        <v>733</v>
      </c>
      <c r="G54" s="18" t="s">
        <v>734</v>
      </c>
      <c r="H54" s="18"/>
    </row>
    <row r="55" spans="1:7" ht="12">
      <c r="A55" t="s">
        <v>663</v>
      </c>
      <c r="B55" t="s">
        <v>682</v>
      </c>
      <c r="C55" s="7">
        <f aca="true" t="shared" si="4" ref="C55:C62">C25</f>
        <v>0.00767361111111111</v>
      </c>
      <c r="D55" s="15">
        <f aca="true" t="shared" si="5" ref="D55:G60">C55+D25</f>
        <v>0.0165625</v>
      </c>
      <c r="E55" s="15">
        <f t="shared" si="5"/>
        <v>0.03370370370370371</v>
      </c>
      <c r="F55" s="15">
        <f t="shared" si="5"/>
        <v>0.046203703703703705</v>
      </c>
      <c r="G55" s="15">
        <f t="shared" si="5"/>
        <v>0.047546296296296295</v>
      </c>
    </row>
    <row r="56" spans="1:7" ht="12">
      <c r="A56" t="s">
        <v>664</v>
      </c>
      <c r="B56" t="s">
        <v>683</v>
      </c>
      <c r="C56" s="7">
        <f t="shared" si="4"/>
        <v>0.006851851851851852</v>
      </c>
      <c r="D56" s="15">
        <f t="shared" si="5"/>
        <v>0.01633101851851852</v>
      </c>
      <c r="E56" s="15">
        <f t="shared" si="5"/>
        <v>0.037152777777777785</v>
      </c>
      <c r="F56" s="15">
        <f t="shared" si="5"/>
        <v>0.05024305555555556</v>
      </c>
      <c r="G56" s="15">
        <f t="shared" si="5"/>
        <v>0.05189814814814815</v>
      </c>
    </row>
    <row r="57" spans="1:7" ht="12">
      <c r="A57" t="s">
        <v>665</v>
      </c>
      <c r="B57" t="s">
        <v>684</v>
      </c>
      <c r="C57" s="7">
        <f t="shared" si="4"/>
        <v>0.006921296296296297</v>
      </c>
      <c r="D57" s="15">
        <f t="shared" si="5"/>
        <v>0.0184375</v>
      </c>
      <c r="E57" s="15">
        <f t="shared" si="5"/>
        <v>0.043229166666666666</v>
      </c>
      <c r="F57" s="15">
        <f t="shared" si="5"/>
        <v>0.059236111111111114</v>
      </c>
      <c r="G57" s="15">
        <f t="shared" si="5"/>
        <v>0.06077546296296297</v>
      </c>
    </row>
    <row r="58" spans="1:7" ht="12">
      <c r="A58" t="s">
        <v>666</v>
      </c>
      <c r="B58" t="s">
        <v>684</v>
      </c>
      <c r="C58" s="7">
        <f t="shared" si="4"/>
        <v>0.007175925925925926</v>
      </c>
      <c r="D58" s="15">
        <f t="shared" si="5"/>
        <v>0.018368055555555554</v>
      </c>
      <c r="E58" s="15">
        <f t="shared" si="5"/>
        <v>0.04326388888888889</v>
      </c>
      <c r="F58" s="15">
        <f t="shared" si="5"/>
        <v>0.05925925925925926</v>
      </c>
      <c r="G58" s="15">
        <f t="shared" si="5"/>
        <v>0.06078703703703704</v>
      </c>
    </row>
    <row r="59" spans="1:7" ht="12">
      <c r="A59" t="s">
        <v>667</v>
      </c>
      <c r="B59" t="s">
        <v>684</v>
      </c>
      <c r="C59" s="7">
        <f t="shared" si="4"/>
        <v>0.007199074074074075</v>
      </c>
      <c r="D59" s="15">
        <f t="shared" si="5"/>
        <v>0.018391203703703705</v>
      </c>
      <c r="E59" s="15">
        <f t="shared" si="5"/>
        <v>0.04327546296296296</v>
      </c>
      <c r="F59" s="15">
        <f t="shared" si="5"/>
        <v>0.059120370370370365</v>
      </c>
      <c r="G59" s="15">
        <f t="shared" si="5"/>
        <v>0.06079861111111111</v>
      </c>
    </row>
    <row r="60" spans="1:7" ht="12">
      <c r="A60" t="s">
        <v>668</v>
      </c>
      <c r="B60" t="s">
        <v>685</v>
      </c>
      <c r="C60" s="7">
        <f t="shared" si="4"/>
        <v>0.008877314814814815</v>
      </c>
      <c r="D60" s="15">
        <f t="shared" si="5"/>
        <v>0.02768518518518518</v>
      </c>
      <c r="E60" s="15">
        <f t="shared" si="5"/>
        <v>0.05020833333333333</v>
      </c>
      <c r="F60" s="15">
        <f t="shared" si="5"/>
        <v>0.0678125</v>
      </c>
      <c r="G60" s="15">
        <f t="shared" si="5"/>
        <v>0.0694212962962963</v>
      </c>
    </row>
    <row r="61" spans="1:4" ht="12">
      <c r="A61" t="s">
        <v>669</v>
      </c>
      <c r="B61" t="s">
        <v>701</v>
      </c>
      <c r="C61" s="7">
        <f t="shared" si="4"/>
        <v>0.008414351851851852</v>
      </c>
      <c r="D61" s="15"/>
    </row>
    <row r="62" spans="1:4" ht="12">
      <c r="A62" t="s">
        <v>670</v>
      </c>
      <c r="B62" t="s">
        <v>701</v>
      </c>
      <c r="C62" s="7">
        <f t="shared" si="4"/>
        <v>0.008599537037037037</v>
      </c>
      <c r="D62" s="15"/>
    </row>
    <row r="65" ht="15">
      <c r="A65" s="17" t="s">
        <v>736</v>
      </c>
    </row>
    <row r="67" spans="1:10" ht="12">
      <c r="A67" s="1" t="s">
        <v>699</v>
      </c>
      <c r="B67" s="1" t="s">
        <v>671</v>
      </c>
      <c r="C67" s="18" t="s">
        <v>686</v>
      </c>
      <c r="D67" s="29" t="s">
        <v>687</v>
      </c>
      <c r="E67" s="18" t="s">
        <v>688</v>
      </c>
      <c r="F67" s="18" t="s">
        <v>689</v>
      </c>
      <c r="G67" s="18" t="s">
        <v>690</v>
      </c>
      <c r="H67" s="18" t="s">
        <v>691</v>
      </c>
      <c r="I67" s="18" t="s">
        <v>692</v>
      </c>
      <c r="J67" s="18"/>
    </row>
    <row r="68" spans="1:10" ht="12">
      <c r="A68" t="s">
        <v>648</v>
      </c>
      <c r="B68" t="s">
        <v>672</v>
      </c>
      <c r="C68" s="8">
        <v>7</v>
      </c>
      <c r="D68" s="8">
        <v>3</v>
      </c>
      <c r="E68" s="8">
        <v>7</v>
      </c>
      <c r="F68" s="8">
        <v>5</v>
      </c>
      <c r="G68" s="8">
        <v>4</v>
      </c>
      <c r="H68" s="8">
        <v>1</v>
      </c>
      <c r="I68" s="8">
        <v>1</v>
      </c>
      <c r="J68" s="8"/>
    </row>
    <row r="69" spans="1:10" ht="12">
      <c r="A69" t="s">
        <v>649</v>
      </c>
      <c r="B69" t="s">
        <v>672</v>
      </c>
      <c r="C69" s="8">
        <v>4</v>
      </c>
      <c r="D69" s="8">
        <v>4</v>
      </c>
      <c r="E69" s="8">
        <v>6</v>
      </c>
      <c r="F69" s="8">
        <v>4</v>
      </c>
      <c r="G69" s="8">
        <v>3</v>
      </c>
      <c r="H69" s="8">
        <v>2</v>
      </c>
      <c r="I69" s="8">
        <v>2</v>
      </c>
      <c r="J69" s="8"/>
    </row>
    <row r="70" spans="1:10" ht="12">
      <c r="A70" t="s">
        <v>650</v>
      </c>
      <c r="B70" t="s">
        <v>673</v>
      </c>
      <c r="C70" s="8">
        <v>6</v>
      </c>
      <c r="D70" s="8">
        <v>8</v>
      </c>
      <c r="E70" s="8">
        <v>5</v>
      </c>
      <c r="F70" s="8">
        <v>8</v>
      </c>
      <c r="G70" s="8">
        <v>5</v>
      </c>
      <c r="H70" s="8">
        <v>3</v>
      </c>
      <c r="I70" s="8">
        <v>3</v>
      </c>
      <c r="J70" s="8"/>
    </row>
    <row r="71" spans="1:10" ht="12">
      <c r="A71" t="s">
        <v>651</v>
      </c>
      <c r="B71" t="s">
        <v>672</v>
      </c>
      <c r="C71" s="8">
        <v>8</v>
      </c>
      <c r="D71" s="8">
        <v>5</v>
      </c>
      <c r="E71" s="8">
        <v>8</v>
      </c>
      <c r="F71" s="8">
        <v>6</v>
      </c>
      <c r="G71" s="8">
        <v>2</v>
      </c>
      <c r="H71" s="8">
        <v>4</v>
      </c>
      <c r="I71" s="8">
        <v>4</v>
      </c>
      <c r="J71" s="8"/>
    </row>
    <row r="72" spans="1:10" ht="12">
      <c r="A72" t="s">
        <v>652</v>
      </c>
      <c r="B72" t="s">
        <v>680</v>
      </c>
      <c r="C72" s="8">
        <v>5</v>
      </c>
      <c r="D72" s="8">
        <v>7</v>
      </c>
      <c r="E72" s="8">
        <v>4</v>
      </c>
      <c r="F72" s="8">
        <v>7</v>
      </c>
      <c r="G72" s="8">
        <v>6</v>
      </c>
      <c r="H72" s="8">
        <v>5</v>
      </c>
      <c r="I72" s="8">
        <v>5</v>
      </c>
      <c r="J72" s="8"/>
    </row>
    <row r="73" spans="1:10" ht="12">
      <c r="A73" t="s">
        <v>653</v>
      </c>
      <c r="B73" t="s">
        <v>674</v>
      </c>
      <c r="C73" s="8">
        <v>3</v>
      </c>
      <c r="D73" s="8">
        <v>10</v>
      </c>
      <c r="E73" s="8">
        <v>10</v>
      </c>
      <c r="F73" s="8">
        <v>9</v>
      </c>
      <c r="G73" s="8">
        <v>7</v>
      </c>
      <c r="H73" s="8">
        <v>6</v>
      </c>
      <c r="I73" s="8">
        <v>6</v>
      </c>
      <c r="J73" s="8"/>
    </row>
    <row r="74" spans="1:10" ht="12">
      <c r="A74" t="s">
        <v>654</v>
      </c>
      <c r="B74" t="s">
        <v>672</v>
      </c>
      <c r="C74" s="8">
        <v>2</v>
      </c>
      <c r="D74" s="8">
        <v>1</v>
      </c>
      <c r="E74" s="8">
        <v>3</v>
      </c>
      <c r="F74" s="8">
        <v>3</v>
      </c>
      <c r="G74" s="8">
        <v>8</v>
      </c>
      <c r="H74" s="8">
        <v>7</v>
      </c>
      <c r="I74" s="8">
        <v>7</v>
      </c>
      <c r="J74" s="8"/>
    </row>
    <row r="75" spans="1:10" ht="12">
      <c r="A75" t="s">
        <v>655</v>
      </c>
      <c r="B75" t="s">
        <v>675</v>
      </c>
      <c r="C75" s="8">
        <v>9</v>
      </c>
      <c r="D75" s="8">
        <v>6</v>
      </c>
      <c r="E75" s="8">
        <v>2</v>
      </c>
      <c r="F75" s="8">
        <v>1</v>
      </c>
      <c r="G75" s="8">
        <v>1</v>
      </c>
      <c r="H75" s="8">
        <v>8</v>
      </c>
      <c r="I75" s="8">
        <v>8</v>
      </c>
      <c r="J75" s="8"/>
    </row>
    <row r="76" spans="1:10" ht="12">
      <c r="A76" t="s">
        <v>656</v>
      </c>
      <c r="B76" t="s">
        <v>676</v>
      </c>
      <c r="C76" s="8">
        <v>14</v>
      </c>
      <c r="D76" s="8">
        <v>9</v>
      </c>
      <c r="E76" s="8">
        <v>9</v>
      </c>
      <c r="F76" s="8">
        <v>10</v>
      </c>
      <c r="G76" s="8">
        <v>9</v>
      </c>
      <c r="H76" s="8">
        <v>9</v>
      </c>
      <c r="I76" s="8">
        <v>9</v>
      </c>
      <c r="J76" s="8"/>
    </row>
    <row r="77" spans="1:10" ht="12">
      <c r="A77" t="s">
        <v>657</v>
      </c>
      <c r="B77" t="s">
        <v>677</v>
      </c>
      <c r="C77" s="8">
        <v>1</v>
      </c>
      <c r="D77" s="8">
        <v>2</v>
      </c>
      <c r="E77" s="8">
        <v>1</v>
      </c>
      <c r="F77" s="8">
        <v>2</v>
      </c>
      <c r="G77" s="8">
        <v>10</v>
      </c>
      <c r="H77" s="8">
        <v>10</v>
      </c>
      <c r="I77" s="8">
        <v>10</v>
      </c>
      <c r="J77" s="8"/>
    </row>
    <row r="78" spans="1:10" ht="12">
      <c r="A78" t="s">
        <v>658</v>
      </c>
      <c r="B78" t="s">
        <v>697</v>
      </c>
      <c r="C78" s="8">
        <v>11</v>
      </c>
      <c r="D78" s="8">
        <v>12</v>
      </c>
      <c r="E78" s="8">
        <v>13</v>
      </c>
      <c r="F78" s="8">
        <v>13</v>
      </c>
      <c r="G78" s="8">
        <v>12</v>
      </c>
      <c r="H78" s="8">
        <v>11</v>
      </c>
      <c r="I78" s="8">
        <v>11</v>
      </c>
      <c r="J78" s="8"/>
    </row>
    <row r="79" spans="1:10" ht="12">
      <c r="A79" t="s">
        <v>659</v>
      </c>
      <c r="B79" t="s">
        <v>678</v>
      </c>
      <c r="C79" s="8">
        <v>10</v>
      </c>
      <c r="D79" s="8">
        <v>13</v>
      </c>
      <c r="E79" s="8">
        <v>12</v>
      </c>
      <c r="F79" s="8">
        <v>12</v>
      </c>
      <c r="G79" s="8">
        <v>13</v>
      </c>
      <c r="H79" s="8">
        <v>12</v>
      </c>
      <c r="I79" s="8">
        <v>12</v>
      </c>
      <c r="J79" s="8"/>
    </row>
    <row r="80" spans="1:10" ht="12">
      <c r="A80" t="s">
        <v>660</v>
      </c>
      <c r="B80" t="s">
        <v>679</v>
      </c>
      <c r="C80" s="8">
        <v>13</v>
      </c>
      <c r="D80" s="8">
        <v>11</v>
      </c>
      <c r="E80" s="8">
        <v>11</v>
      </c>
      <c r="F80" s="8">
        <v>11</v>
      </c>
      <c r="G80" s="8">
        <v>11</v>
      </c>
      <c r="H80" s="8">
        <v>13</v>
      </c>
      <c r="I80" s="8">
        <v>13</v>
      </c>
      <c r="J80" s="8"/>
    </row>
    <row r="81" spans="1:10" ht="12">
      <c r="A81" t="s">
        <v>661</v>
      </c>
      <c r="B81" t="s">
        <v>680</v>
      </c>
      <c r="C81" s="8">
        <v>12</v>
      </c>
      <c r="D81" s="8">
        <v>14</v>
      </c>
      <c r="E81" s="8">
        <v>14</v>
      </c>
      <c r="F81" s="8">
        <v>14</v>
      </c>
      <c r="G81" s="8">
        <v>14</v>
      </c>
      <c r="H81" s="8">
        <v>14</v>
      </c>
      <c r="I81" s="8">
        <v>14</v>
      </c>
      <c r="J81" s="8"/>
    </row>
    <row r="82" spans="1:10" ht="12">
      <c r="A82" t="s">
        <v>662</v>
      </c>
      <c r="B82" t="s">
        <v>681</v>
      </c>
      <c r="C82" s="8">
        <v>15</v>
      </c>
      <c r="D82" s="8">
        <v>15</v>
      </c>
      <c r="E82" s="8">
        <v>15</v>
      </c>
      <c r="F82" s="8">
        <v>15</v>
      </c>
      <c r="G82" s="8">
        <v>15</v>
      </c>
      <c r="H82" s="8"/>
      <c r="I82" s="8"/>
      <c r="J82" s="8"/>
    </row>
    <row r="83" spans="3:10" ht="12">
      <c r="C83" s="8"/>
      <c r="H83" s="8"/>
      <c r="I83" s="8"/>
      <c r="J83" s="8"/>
    </row>
    <row r="84" spans="1:10" ht="12">
      <c r="A84" s="1" t="s">
        <v>700</v>
      </c>
      <c r="B84" s="1" t="s">
        <v>671</v>
      </c>
      <c r="C84" s="18" t="s">
        <v>686</v>
      </c>
      <c r="D84" s="29" t="s">
        <v>687</v>
      </c>
      <c r="E84" s="18" t="s">
        <v>732</v>
      </c>
      <c r="F84" s="29" t="s">
        <v>733</v>
      </c>
      <c r="G84" s="18" t="s">
        <v>734</v>
      </c>
      <c r="H84" s="18"/>
      <c r="I84" s="8"/>
      <c r="J84" s="8"/>
    </row>
    <row r="85" spans="1:10" ht="12">
      <c r="A85" t="s">
        <v>663</v>
      </c>
      <c r="B85" t="s">
        <v>682</v>
      </c>
      <c r="C85" s="8">
        <v>5</v>
      </c>
      <c r="D85" s="8">
        <v>2</v>
      </c>
      <c r="E85" s="8">
        <v>1</v>
      </c>
      <c r="F85" s="8">
        <v>1</v>
      </c>
      <c r="G85" s="8">
        <v>1</v>
      </c>
      <c r="H85" s="8"/>
      <c r="I85" s="8"/>
      <c r="J85" s="8"/>
    </row>
    <row r="86" spans="1:10" ht="12">
      <c r="A86" t="s">
        <v>664</v>
      </c>
      <c r="B86" t="s">
        <v>683</v>
      </c>
      <c r="C86" s="8">
        <v>1</v>
      </c>
      <c r="D86" s="8">
        <v>1</v>
      </c>
      <c r="E86" s="8">
        <v>2</v>
      </c>
      <c r="F86" s="8">
        <v>2</v>
      </c>
      <c r="G86" s="8">
        <v>2</v>
      </c>
      <c r="H86" s="8"/>
      <c r="I86" s="8"/>
      <c r="J86" s="8"/>
    </row>
    <row r="87" spans="1:10" ht="12">
      <c r="A87" t="s">
        <v>665</v>
      </c>
      <c r="B87" t="s">
        <v>684</v>
      </c>
      <c r="C87" s="8">
        <v>2</v>
      </c>
      <c r="D87" s="8">
        <v>5</v>
      </c>
      <c r="E87" s="8">
        <v>3</v>
      </c>
      <c r="F87" s="8">
        <v>3</v>
      </c>
      <c r="G87" s="8">
        <v>3</v>
      </c>
      <c r="H87" s="8"/>
      <c r="I87" s="8"/>
      <c r="J87" s="8"/>
    </row>
    <row r="88" spans="1:10" ht="12">
      <c r="A88" t="s">
        <v>666</v>
      </c>
      <c r="B88" t="s">
        <v>684</v>
      </c>
      <c r="C88" s="8">
        <v>3</v>
      </c>
      <c r="D88" s="8">
        <v>3</v>
      </c>
      <c r="E88" s="8">
        <v>4</v>
      </c>
      <c r="F88" s="8">
        <v>5</v>
      </c>
      <c r="G88" s="8">
        <v>4</v>
      </c>
      <c r="H88" s="8"/>
      <c r="I88" s="8"/>
      <c r="J88" s="8"/>
    </row>
    <row r="89" spans="1:10" ht="12">
      <c r="A89" t="s">
        <v>667</v>
      </c>
      <c r="B89" t="s">
        <v>684</v>
      </c>
      <c r="C89" s="8">
        <v>4</v>
      </c>
      <c r="D89" s="8">
        <v>4</v>
      </c>
      <c r="E89" s="8">
        <v>5</v>
      </c>
      <c r="F89" s="8">
        <v>4</v>
      </c>
      <c r="G89" s="8">
        <v>5</v>
      </c>
      <c r="H89" s="8"/>
      <c r="I89" s="8"/>
      <c r="J89" s="8"/>
    </row>
    <row r="90" spans="1:10" ht="12">
      <c r="A90" t="s">
        <v>668</v>
      </c>
      <c r="B90" t="s">
        <v>685</v>
      </c>
      <c r="C90" s="8">
        <v>8</v>
      </c>
      <c r="D90" s="8">
        <v>6</v>
      </c>
      <c r="E90" s="8">
        <v>6</v>
      </c>
      <c r="F90" s="8">
        <v>6</v>
      </c>
      <c r="G90" s="8">
        <v>6</v>
      </c>
      <c r="H90" s="8"/>
      <c r="I90" s="8"/>
      <c r="J90" s="8"/>
    </row>
    <row r="91" spans="1:10" ht="12">
      <c r="A91" t="s">
        <v>669</v>
      </c>
      <c r="B91" t="s">
        <v>701</v>
      </c>
      <c r="C91" s="8">
        <v>6</v>
      </c>
      <c r="H91" s="8"/>
      <c r="I91" s="8"/>
      <c r="J91" s="8"/>
    </row>
    <row r="92" spans="1:10" ht="12">
      <c r="A92" t="s">
        <v>670</v>
      </c>
      <c r="B92" t="s">
        <v>701</v>
      </c>
      <c r="C92" s="8">
        <v>7</v>
      </c>
      <c r="H92" s="8"/>
      <c r="I92" s="8"/>
      <c r="J92" s="8"/>
    </row>
    <row r="93" spans="3:10" ht="12">
      <c r="C93" s="8"/>
      <c r="H93" s="8"/>
      <c r="I93" s="8"/>
      <c r="J93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"/>
  <cols>
    <col min="1" max="1" width="15.28125" style="0" bestFit="1" customWidth="1"/>
    <col min="2" max="2" width="7.8515625" style="0" bestFit="1" customWidth="1"/>
    <col min="3" max="3" width="10.421875" style="0" customWidth="1"/>
    <col min="20" max="20" width="10.28125" style="0" customWidth="1"/>
  </cols>
  <sheetData>
    <row r="2" spans="1:10" ht="15">
      <c r="A2" s="17" t="s">
        <v>694</v>
      </c>
      <c r="B2" s="1"/>
      <c r="C2" s="11" t="s">
        <v>698</v>
      </c>
      <c r="D2" s="11"/>
      <c r="E2" s="11"/>
      <c r="F2" s="11"/>
      <c r="G2" s="9"/>
      <c r="H2" s="9"/>
      <c r="I2" s="20"/>
      <c r="J2" s="20"/>
    </row>
    <row r="3" spans="1:20" ht="12">
      <c r="A3" s="1" t="s">
        <v>699</v>
      </c>
      <c r="B3" t="s">
        <v>671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 t="s">
        <v>695</v>
      </c>
      <c r="I3" s="8" t="s">
        <v>696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 t="s">
        <v>693</v>
      </c>
      <c r="T3" s="8" t="s">
        <v>702</v>
      </c>
    </row>
    <row r="4" spans="1:20" ht="12">
      <c r="A4" t="s">
        <v>648</v>
      </c>
      <c r="B4" t="s">
        <v>672</v>
      </c>
      <c r="C4" s="4">
        <v>0.00125</v>
      </c>
      <c r="D4" s="4">
        <v>0.0019212962962962936</v>
      </c>
      <c r="E4" s="4">
        <v>0.002118055555555559</v>
      </c>
      <c r="F4" s="5">
        <v>0.0015277777777777772</v>
      </c>
      <c r="G4" s="4">
        <v>0.0046875</v>
      </c>
      <c r="H4" s="4">
        <v>0.0059259259259259265</v>
      </c>
      <c r="I4" s="4"/>
      <c r="J4" s="4">
        <v>0.0014004629629629645</v>
      </c>
      <c r="K4" s="13">
        <v>0.003067129629629628</v>
      </c>
      <c r="L4" s="4">
        <v>0.0013194444444444425</v>
      </c>
      <c r="M4" s="4">
        <v>0.0026851851851851863</v>
      </c>
      <c r="N4" s="6">
        <v>0.004317129629629629</v>
      </c>
      <c r="O4" s="4">
        <v>0.0033680555555555547</v>
      </c>
      <c r="P4" s="4">
        <v>0.0022337962962962962</v>
      </c>
      <c r="Q4" s="4">
        <v>0.0026041666666666644</v>
      </c>
      <c r="R4" s="4">
        <v>0.002928240740740745</v>
      </c>
      <c r="S4" s="4">
        <v>0.0008101851851851846</v>
      </c>
      <c r="T4" s="7">
        <f>SUM(C4:S4)</f>
        <v>0.04216435185185185</v>
      </c>
    </row>
    <row r="5" spans="1:21" ht="12">
      <c r="A5" t="s">
        <v>649</v>
      </c>
      <c r="B5" t="s">
        <v>672</v>
      </c>
      <c r="C5" s="6">
        <v>0.001122685185185185</v>
      </c>
      <c r="D5" s="6">
        <v>0.0019444444444444442</v>
      </c>
      <c r="E5" s="6">
        <v>0.0020949074074074073</v>
      </c>
      <c r="F5" s="6">
        <v>0.0016319444444444445</v>
      </c>
      <c r="G5" s="6">
        <v>0.00474537037037037</v>
      </c>
      <c r="H5" s="6">
        <v>0.005844907407407407</v>
      </c>
      <c r="I5" s="6"/>
      <c r="J5" s="6">
        <v>0.001423611111111111</v>
      </c>
      <c r="K5" s="6">
        <v>0.0031712962962962958</v>
      </c>
      <c r="L5" s="6">
        <v>0.0011805555555555556</v>
      </c>
      <c r="M5" s="6">
        <v>0.002835648148148148</v>
      </c>
      <c r="N5" s="6">
        <v>0.005625</v>
      </c>
      <c r="O5" s="6">
        <v>0.0019560185185185184</v>
      </c>
      <c r="P5" s="10">
        <v>0.0022106481481481478</v>
      </c>
      <c r="Q5" s="6">
        <v>0.002673611111111111</v>
      </c>
      <c r="R5" s="6">
        <v>0.0029861111111111113</v>
      </c>
      <c r="S5" s="6">
        <v>0.000775462962962963</v>
      </c>
      <c r="T5" s="7">
        <f>SUM(C5:S5)</f>
        <v>0.042222222222222223</v>
      </c>
      <c r="U5" s="3"/>
    </row>
    <row r="6" spans="1:20" ht="12">
      <c r="A6" t="s">
        <v>650</v>
      </c>
      <c r="B6" t="s">
        <v>673</v>
      </c>
      <c r="C6" s="6">
        <v>0.0011805555555555556</v>
      </c>
      <c r="D6" s="6">
        <v>0.002002314814814815</v>
      </c>
      <c r="E6" s="6">
        <v>0.0020601851851851853</v>
      </c>
      <c r="F6" s="6">
        <v>0.0024305555555555556</v>
      </c>
      <c r="G6" s="6">
        <v>0.005648148148148148</v>
      </c>
      <c r="H6" s="6">
        <v>0.0006018518518518519</v>
      </c>
      <c r="I6" s="6">
        <v>0.002731481481481482</v>
      </c>
      <c r="J6" s="6">
        <v>0.001967592592592593</v>
      </c>
      <c r="K6" s="6">
        <v>0.0022337962962962967</v>
      </c>
      <c r="L6" s="6">
        <v>0.002546296296296296</v>
      </c>
      <c r="M6" s="6">
        <v>0.003587962962962963</v>
      </c>
      <c r="N6" s="6">
        <v>0.0036226851851851854</v>
      </c>
      <c r="O6" s="6">
        <v>0.0030555555555555557</v>
      </c>
      <c r="P6" s="6">
        <v>0.0022685185185185182</v>
      </c>
      <c r="Q6" s="10">
        <v>0.002534722222222222</v>
      </c>
      <c r="R6" s="6">
        <v>0.0030208333333333333</v>
      </c>
      <c r="S6" s="6">
        <v>0.0008449074074074075</v>
      </c>
      <c r="T6" s="7">
        <f aca="true" t="shared" si="0" ref="T6:T17">SUM(C6:S6)</f>
        <v>0.04233796296296296</v>
      </c>
    </row>
    <row r="7" spans="1:20" ht="12">
      <c r="A7" t="s">
        <v>651</v>
      </c>
      <c r="B7" t="s">
        <v>672</v>
      </c>
      <c r="C7" s="10">
        <v>0.001099537037037036</v>
      </c>
      <c r="D7" s="6">
        <v>0.002025462962962963</v>
      </c>
      <c r="E7" s="6">
        <v>0.002199074074074074</v>
      </c>
      <c r="F7" s="6">
        <v>0.0015393518518518519</v>
      </c>
      <c r="G7" s="6">
        <v>0.004768518518518518</v>
      </c>
      <c r="H7" s="6">
        <v>0.005729166666666667</v>
      </c>
      <c r="J7" s="6">
        <v>0.0014814814814814814</v>
      </c>
      <c r="K7" s="6">
        <v>0.003263888888888889</v>
      </c>
      <c r="L7" s="12">
        <v>0.0011458333333333333</v>
      </c>
      <c r="M7" s="6">
        <v>0.0027199074074074074</v>
      </c>
      <c r="N7" s="6">
        <v>0.005694444444444444</v>
      </c>
      <c r="O7" s="10">
        <v>0.0018865740740740742</v>
      </c>
      <c r="P7" s="6">
        <v>0.0022800925925925927</v>
      </c>
      <c r="Q7" s="6">
        <v>0.0025810185185185185</v>
      </c>
      <c r="R7" s="6">
        <v>0.003125</v>
      </c>
      <c r="S7" s="6">
        <v>0.0008449074074074075</v>
      </c>
      <c r="T7" s="7">
        <f t="shared" si="0"/>
        <v>0.04238425925925926</v>
      </c>
    </row>
    <row r="8" spans="1:21" ht="12">
      <c r="A8" t="s">
        <v>652</v>
      </c>
      <c r="B8" t="s">
        <v>680</v>
      </c>
      <c r="C8" s="6">
        <v>0.0012962962962962963</v>
      </c>
      <c r="D8" s="6">
        <v>0.0019097222222222222</v>
      </c>
      <c r="E8" s="10">
        <v>0.002013888888888889</v>
      </c>
      <c r="F8" s="6">
        <v>0.0024305555555555556</v>
      </c>
      <c r="G8" s="6">
        <v>0.005405092592592592</v>
      </c>
      <c r="H8" s="6">
        <v>0.0006134259259259259</v>
      </c>
      <c r="I8" s="6">
        <v>0.0030555555555555557</v>
      </c>
      <c r="J8" s="6">
        <v>0.0018402777777777777</v>
      </c>
      <c r="K8" s="6">
        <v>0.0024189814814814816</v>
      </c>
      <c r="L8" s="10">
        <v>0.002372685185185185</v>
      </c>
      <c r="M8" s="10">
        <v>0.0025578703703703705</v>
      </c>
      <c r="N8" s="6">
        <v>0.004641203703703704</v>
      </c>
      <c r="O8" s="6">
        <v>0.0036805555555555554</v>
      </c>
      <c r="P8" s="12">
        <v>0.00400462962962963</v>
      </c>
      <c r="Q8" s="12">
        <v>0.0022453703703703702</v>
      </c>
      <c r="R8" s="6">
        <v>0.0024305555555555556</v>
      </c>
      <c r="S8" s="6">
        <v>0.0011458333333333333</v>
      </c>
      <c r="T8" s="7">
        <f t="shared" si="0"/>
        <v>0.0440625</v>
      </c>
      <c r="U8" s="6"/>
    </row>
    <row r="9" spans="1:20" ht="12">
      <c r="A9" t="s">
        <v>653</v>
      </c>
      <c r="B9" t="s">
        <v>674</v>
      </c>
      <c r="C9" s="6">
        <v>0.0011689814814814816</v>
      </c>
      <c r="D9" s="6">
        <v>0.0019212962962962962</v>
      </c>
      <c r="E9" s="6">
        <v>0.0020370370370370373</v>
      </c>
      <c r="F9" s="6">
        <v>0.003194444444444444</v>
      </c>
      <c r="G9" s="6">
        <v>0.006099537037037036</v>
      </c>
      <c r="H9" s="12">
        <v>0.004293981481481481</v>
      </c>
      <c r="J9" s="12">
        <v>0.0013310185185185185</v>
      </c>
      <c r="K9" s="6">
        <v>0.003136574074074074</v>
      </c>
      <c r="L9" s="6">
        <v>0.0014467592592592594</v>
      </c>
      <c r="M9" s="6">
        <v>0.0029861111111111113</v>
      </c>
      <c r="N9" s="10">
        <v>0.003310185185185185</v>
      </c>
      <c r="O9" s="6">
        <v>0.0034027777777777784</v>
      </c>
      <c r="P9" s="6">
        <v>0.0022800925925925927</v>
      </c>
      <c r="Q9" s="6">
        <v>0.003993055555555556</v>
      </c>
      <c r="R9" s="10">
        <v>0.0028125</v>
      </c>
      <c r="S9" s="10">
        <v>0.0007407407407407407</v>
      </c>
      <c r="T9" s="7">
        <f t="shared" si="0"/>
        <v>0.04415509259259259</v>
      </c>
    </row>
    <row r="10" spans="1:20" ht="12">
      <c r="A10" t="s">
        <v>654</v>
      </c>
      <c r="B10" t="s">
        <v>672</v>
      </c>
      <c r="C10" s="6">
        <v>0.0012268518518518518</v>
      </c>
      <c r="D10" s="10">
        <v>0.0017476851851851852</v>
      </c>
      <c r="E10" s="6">
        <v>0.0021412037037037038</v>
      </c>
      <c r="F10" s="6">
        <v>0.0016435185185185183</v>
      </c>
      <c r="G10" s="10">
        <v>0.004652777777777777</v>
      </c>
      <c r="H10" s="6">
        <v>0.005381944444444445</v>
      </c>
      <c r="I10" s="6"/>
      <c r="J10" s="6">
        <v>0.0015162037037037036</v>
      </c>
      <c r="K10" s="6">
        <v>0.003483796296296296</v>
      </c>
      <c r="L10" s="6">
        <v>0.0012268518518518518</v>
      </c>
      <c r="M10" s="6">
        <v>0.0028587962962962963</v>
      </c>
      <c r="N10" s="6">
        <v>0.0061342592592592594</v>
      </c>
      <c r="O10" s="6">
        <v>0.002523148148148148</v>
      </c>
      <c r="P10" s="6">
        <v>0.002488425925925926</v>
      </c>
      <c r="Q10" s="6">
        <v>0.0034953703703703705</v>
      </c>
      <c r="R10" s="6">
        <v>0.002951388888888889</v>
      </c>
      <c r="S10" s="4">
        <v>0.000787037037037037</v>
      </c>
      <c r="T10" s="7">
        <f t="shared" si="0"/>
        <v>0.04425925925925927</v>
      </c>
    </row>
    <row r="11" spans="1:20" ht="12">
      <c r="A11" t="s">
        <v>655</v>
      </c>
      <c r="B11" t="s">
        <v>675</v>
      </c>
      <c r="C11" s="6">
        <v>0.0017476851851851852</v>
      </c>
      <c r="D11" s="6">
        <v>0.0018171296296296297</v>
      </c>
      <c r="E11" s="6">
        <v>0.0024768518518518516</v>
      </c>
      <c r="F11" s="12">
        <v>0.0025694444444444445</v>
      </c>
      <c r="G11" s="12">
        <v>0.004050925925925926</v>
      </c>
      <c r="H11" s="10">
        <v>0.0005324074074074074</v>
      </c>
      <c r="I11" s="6">
        <v>0.0024074074074074076</v>
      </c>
      <c r="J11" s="6">
        <v>0.0019328703703703704</v>
      </c>
      <c r="K11" s="6">
        <v>0.003206018518518519</v>
      </c>
      <c r="L11" s="6">
        <v>0.0012962962962962963</v>
      </c>
      <c r="M11" s="6">
        <v>0.003761574074074074</v>
      </c>
      <c r="N11" s="12">
        <v>0.003356481481481481</v>
      </c>
      <c r="O11" s="12">
        <v>0.003275462962962963</v>
      </c>
      <c r="P11" s="6">
        <v>0.004710648148148148</v>
      </c>
      <c r="Q11" s="6">
        <v>0.0042824074074074075</v>
      </c>
      <c r="R11" s="6">
        <v>0.0020949074074074073</v>
      </c>
      <c r="S11" s="6">
        <v>0.0009027777777777778</v>
      </c>
      <c r="T11" s="7">
        <f t="shared" si="0"/>
        <v>0.0444212962962963</v>
      </c>
    </row>
    <row r="12" spans="1:20" ht="12">
      <c r="A12" t="s">
        <v>656</v>
      </c>
      <c r="B12" t="s">
        <v>676</v>
      </c>
      <c r="C12" s="6">
        <v>0.002511574074074074</v>
      </c>
      <c r="D12" s="6">
        <v>0.0031134259259259257</v>
      </c>
      <c r="E12" s="6">
        <v>0.0014699074074074074</v>
      </c>
      <c r="F12" s="6">
        <v>0.0017245370370370372</v>
      </c>
      <c r="G12" s="6">
        <v>0.005208333333333333</v>
      </c>
      <c r="H12" s="6">
        <v>0.0007638888888888889</v>
      </c>
      <c r="I12" s="6">
        <v>0.002835648148148148</v>
      </c>
      <c r="J12" s="10">
        <v>0.0018171296296296297</v>
      </c>
      <c r="K12" s="6">
        <v>0.0022569444444444447</v>
      </c>
      <c r="L12" s="6">
        <v>0.003275462962962963</v>
      </c>
      <c r="M12" s="6">
        <v>0.0035763888888888894</v>
      </c>
      <c r="N12" s="6">
        <v>0.0040625</v>
      </c>
      <c r="O12" s="6">
        <v>0.002314814814814815</v>
      </c>
      <c r="P12" s="6">
        <v>0.002962962962962963</v>
      </c>
      <c r="Q12" s="6">
        <v>0.003587962962962963</v>
      </c>
      <c r="R12" s="6">
        <v>0.0028819444444444444</v>
      </c>
      <c r="S12" s="6">
        <v>0.0008680555555555555</v>
      </c>
      <c r="T12" s="7">
        <f t="shared" si="0"/>
        <v>0.04523148148148148</v>
      </c>
    </row>
    <row r="13" spans="1:20" ht="12">
      <c r="A13" t="s">
        <v>657</v>
      </c>
      <c r="B13" t="s">
        <v>677</v>
      </c>
      <c r="C13" s="6">
        <v>0.0011458333333333333</v>
      </c>
      <c r="D13" s="6">
        <v>0.0018981481481481482</v>
      </c>
      <c r="E13" s="6">
        <v>0.0020486111111111113</v>
      </c>
      <c r="F13" s="6">
        <v>0.0016319444444444445</v>
      </c>
      <c r="G13" s="6">
        <v>0.004710648148148148</v>
      </c>
      <c r="H13" s="6">
        <v>0.0006712962962962962</v>
      </c>
      <c r="I13" s="10">
        <v>0.0022800925925925927</v>
      </c>
      <c r="J13" s="6">
        <v>0.0018634259259259261</v>
      </c>
      <c r="K13" s="6">
        <v>0.002916666666666667</v>
      </c>
      <c r="L13" s="6">
        <v>0.002916666666666667</v>
      </c>
      <c r="M13" s="12">
        <v>0.0036342592592592594</v>
      </c>
      <c r="N13" s="6">
        <v>0.007303240740740741</v>
      </c>
      <c r="O13" s="6">
        <v>0.0032870370370370367</v>
      </c>
      <c r="P13" s="6">
        <v>0.0022106481481481478</v>
      </c>
      <c r="Q13" s="6">
        <v>0.002905092592592593</v>
      </c>
      <c r="R13" s="6">
        <v>0.003090277777777778</v>
      </c>
      <c r="S13" s="6">
        <v>0.0010300925925925926</v>
      </c>
      <c r="T13" s="7">
        <f t="shared" si="0"/>
        <v>0.045543981481481484</v>
      </c>
    </row>
    <row r="14" spans="1:20" ht="12">
      <c r="A14" t="s">
        <v>658</v>
      </c>
      <c r="B14" t="s">
        <v>697</v>
      </c>
      <c r="C14" s="6">
        <v>0.0014930555555555556</v>
      </c>
      <c r="D14" s="6">
        <v>0.0023032407407407407</v>
      </c>
      <c r="E14" s="6">
        <v>0.0028587962962962963</v>
      </c>
      <c r="F14" s="6">
        <v>0.003368055555555555</v>
      </c>
      <c r="G14" s="6">
        <v>0.006493055555555555</v>
      </c>
      <c r="H14" s="6">
        <v>0.0009143518518518518</v>
      </c>
      <c r="I14" s="6">
        <v>0.0029745370370370373</v>
      </c>
      <c r="J14" s="6">
        <v>0.0023263888888888887</v>
      </c>
      <c r="K14" s="10">
        <v>0.0019212962962962962</v>
      </c>
      <c r="L14" s="6">
        <v>0.004409722222222222</v>
      </c>
      <c r="M14" s="6">
        <v>0.004513888888888889</v>
      </c>
      <c r="N14" s="6">
        <v>0.005104166666666667</v>
      </c>
      <c r="O14" s="6">
        <v>0.002835648148148148</v>
      </c>
      <c r="P14" s="6">
        <v>0.004918981481481482</v>
      </c>
      <c r="Q14" s="6">
        <v>0.003252314814814815</v>
      </c>
      <c r="R14" s="6">
        <v>0.0022106481481481478</v>
      </c>
      <c r="S14" s="4">
        <v>0.00125</v>
      </c>
      <c r="T14" s="7">
        <f t="shared" si="0"/>
        <v>0.053148148148148146</v>
      </c>
    </row>
    <row r="15" spans="1:20" ht="12">
      <c r="A15" t="s">
        <v>659</v>
      </c>
      <c r="B15" t="s">
        <v>678</v>
      </c>
      <c r="C15" s="6">
        <v>0.0013773148148148147</v>
      </c>
      <c r="D15" s="6">
        <v>0.0022916666666666667</v>
      </c>
      <c r="E15" s="6">
        <v>0.002939814814814815</v>
      </c>
      <c r="F15" s="6">
        <v>0.002893518518518519</v>
      </c>
      <c r="G15" s="6">
        <v>0.007094907407407407</v>
      </c>
      <c r="H15" s="6">
        <v>0.0007407407407407407</v>
      </c>
      <c r="I15" s="6">
        <v>0.003136574074074074</v>
      </c>
      <c r="J15" s="6">
        <v>0.002002314814814815</v>
      </c>
      <c r="K15" s="6">
        <v>0.0022685185185185182</v>
      </c>
      <c r="L15" s="6">
        <v>0.0037731481481481483</v>
      </c>
      <c r="M15" s="6">
        <v>0.0043287037037037035</v>
      </c>
      <c r="N15" s="6">
        <v>0.006689814814814814</v>
      </c>
      <c r="O15" s="6">
        <v>0.003483796296296296</v>
      </c>
      <c r="P15" s="6">
        <v>0.005069444444444444</v>
      </c>
      <c r="Q15" s="6">
        <v>0.0026504629629629625</v>
      </c>
      <c r="R15" s="6">
        <v>0.0023958333333333336</v>
      </c>
      <c r="S15" s="6">
        <v>0.0010416666666666667</v>
      </c>
      <c r="T15" s="7">
        <f t="shared" si="0"/>
        <v>0.05417824074074074</v>
      </c>
    </row>
    <row r="16" spans="1:20" ht="12">
      <c r="A16" t="s">
        <v>660</v>
      </c>
      <c r="B16" t="s">
        <v>679</v>
      </c>
      <c r="C16" s="12">
        <v>0.0024421296296296296</v>
      </c>
      <c r="D16" s="12">
        <v>0.002997685185185185</v>
      </c>
      <c r="E16" s="6">
        <v>0.0016435185185185183</v>
      </c>
      <c r="F16" s="6">
        <v>0.0018518518518518517</v>
      </c>
      <c r="G16" s="6">
        <v>0.007465277777777778</v>
      </c>
      <c r="H16" s="6">
        <v>0.0007523148148148147</v>
      </c>
      <c r="I16" s="6">
        <v>0.002800925925925926</v>
      </c>
      <c r="J16" s="6">
        <v>0.0018287037037037037</v>
      </c>
      <c r="K16" s="6">
        <v>0.0022337962962962967</v>
      </c>
      <c r="L16" s="6">
        <v>0.002997685185185185</v>
      </c>
      <c r="M16" s="6">
        <v>0.003090277777777778</v>
      </c>
      <c r="N16" s="6">
        <v>0.005416666666666667</v>
      </c>
      <c r="O16" s="6">
        <v>0.0038657407407407408</v>
      </c>
      <c r="P16" s="6">
        <v>0.005115740740740741</v>
      </c>
      <c r="Q16" s="6">
        <v>0.008935185185185187</v>
      </c>
      <c r="R16" s="12">
        <v>0.0016435185185185183</v>
      </c>
      <c r="S16" s="6">
        <v>0.0010879629629629629</v>
      </c>
      <c r="T16" s="7">
        <f t="shared" si="0"/>
        <v>0.05616898148148148</v>
      </c>
    </row>
    <row r="17" spans="1:20" ht="12">
      <c r="A17" t="s">
        <v>661</v>
      </c>
      <c r="B17" t="s">
        <v>680</v>
      </c>
      <c r="C17" s="6">
        <v>0.0015393518518518519</v>
      </c>
      <c r="D17" s="6">
        <v>0.0026504629629629625</v>
      </c>
      <c r="E17" s="6">
        <v>0.002847222222222222</v>
      </c>
      <c r="F17" s="6">
        <v>0.0021412037037037038</v>
      </c>
      <c r="G17" s="6">
        <v>0.00949074074074074</v>
      </c>
      <c r="H17" s="6">
        <v>0.0020601851851851853</v>
      </c>
      <c r="I17" s="6">
        <v>0.0035532407407407405</v>
      </c>
      <c r="J17" s="6">
        <v>0.002685185185185185</v>
      </c>
      <c r="K17" s="6">
        <v>0.0022800925925925927</v>
      </c>
      <c r="L17" s="6">
        <v>0.0067476851851851856</v>
      </c>
      <c r="M17" s="6">
        <v>0.004050925925925926</v>
      </c>
      <c r="N17" s="6">
        <v>0.0051736111111111115</v>
      </c>
      <c r="O17" s="6">
        <v>0.003090277777777778</v>
      </c>
      <c r="P17" s="6">
        <v>0.009814814814814814</v>
      </c>
      <c r="Q17" s="6">
        <v>0.0037731481481481483</v>
      </c>
      <c r="R17" s="6">
        <v>0.0024189814814814816</v>
      </c>
      <c r="S17" s="6">
        <v>0.0012152777777777778</v>
      </c>
      <c r="T17" s="7">
        <f t="shared" si="0"/>
        <v>0.0655324074074074</v>
      </c>
    </row>
    <row r="18" spans="1:19" ht="12">
      <c r="A18" t="s">
        <v>662</v>
      </c>
      <c r="B18" t="s">
        <v>681</v>
      </c>
      <c r="C18" s="6">
        <v>0.0013078703703703705</v>
      </c>
      <c r="D18" s="6">
        <v>0.003009259259259259</v>
      </c>
      <c r="E18" s="6">
        <v>0.0028125</v>
      </c>
      <c r="F18" s="6">
        <v>0.0037384259259259263</v>
      </c>
      <c r="G18" s="6">
        <v>0.008206018518518519</v>
      </c>
      <c r="H18" s="6">
        <v>0.0010763888888888889</v>
      </c>
      <c r="I18" s="6">
        <v>0.0066782407407407415</v>
      </c>
      <c r="J18" s="6">
        <v>0.004131944444444444</v>
      </c>
      <c r="K18" s="6">
        <v>0.006967592592592592</v>
      </c>
      <c r="L18" s="6">
        <v>0.005671296296296296</v>
      </c>
      <c r="M18" s="6">
        <v>0.014641203703703703</v>
      </c>
      <c r="N18" s="6">
        <v>0.010381944444444444</v>
      </c>
      <c r="O18" s="6">
        <v>0.006817129629629629</v>
      </c>
      <c r="P18" s="6"/>
      <c r="Q18" s="3"/>
      <c r="R18" s="3"/>
      <c r="S18" s="3"/>
    </row>
    <row r="19" spans="3:19" ht="1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3:19" ht="1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3:5" ht="12">
      <c r="C21" s="4" t="s">
        <v>707</v>
      </c>
      <c r="D21" s="4"/>
      <c r="E21" s="4"/>
    </row>
    <row r="22" spans="1:20" ht="12">
      <c r="A22" s="1" t="s">
        <v>700</v>
      </c>
      <c r="B22" t="s">
        <v>671</v>
      </c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 t="s">
        <v>695</v>
      </c>
      <c r="I22" s="8" t="s">
        <v>696</v>
      </c>
      <c r="J22" s="8"/>
      <c r="K22" s="8"/>
      <c r="N22" s="8">
        <v>7</v>
      </c>
      <c r="O22" s="8">
        <v>8</v>
      </c>
      <c r="P22" s="8">
        <v>9</v>
      </c>
      <c r="Q22" s="8">
        <v>10</v>
      </c>
      <c r="R22" s="8">
        <v>11</v>
      </c>
      <c r="S22" s="8" t="s">
        <v>693</v>
      </c>
      <c r="T22" s="8" t="s">
        <v>702</v>
      </c>
    </row>
    <row r="23" spans="1:20" ht="12">
      <c r="A23" t="s">
        <v>663</v>
      </c>
      <c r="B23" t="s">
        <v>682</v>
      </c>
      <c r="C23" s="4">
        <v>0.002997685185185185</v>
      </c>
      <c r="D23" s="4">
        <v>0.0033912037037037036</v>
      </c>
      <c r="E23" s="13">
        <v>0.0012847222222222223</v>
      </c>
      <c r="F23" s="4">
        <v>0.0029282407407407412</v>
      </c>
      <c r="G23" s="4">
        <v>0.005960648148148149</v>
      </c>
      <c r="H23" s="4">
        <v>0.0010879629629629629</v>
      </c>
      <c r="I23" s="5">
        <v>0.002488425925925926</v>
      </c>
      <c r="J23" s="4"/>
      <c r="K23" s="4"/>
      <c r="N23" s="4">
        <v>0.004861111111111111</v>
      </c>
      <c r="O23" s="4">
        <v>0.008703703703703703</v>
      </c>
      <c r="P23" s="4">
        <v>0.0029282407407407412</v>
      </c>
      <c r="Q23" s="4">
        <v>0.003321759259259259</v>
      </c>
      <c r="R23" s="4">
        <v>0.00625</v>
      </c>
      <c r="S23" s="4">
        <v>0.0013425925925925925</v>
      </c>
      <c r="T23" s="7">
        <f>SUM(C23:S23)</f>
        <v>0.047546296296296295</v>
      </c>
    </row>
    <row r="24" spans="1:20" ht="12">
      <c r="A24" t="s">
        <v>664</v>
      </c>
      <c r="B24" t="s">
        <v>683</v>
      </c>
      <c r="C24" s="6">
        <v>0.001712962962962963</v>
      </c>
      <c r="D24" s="6">
        <v>0.002488425925925926</v>
      </c>
      <c r="E24" s="6">
        <v>0.0026504629629629625</v>
      </c>
      <c r="F24" s="6">
        <v>0.00318287037037037</v>
      </c>
      <c r="G24" s="6">
        <v>0.006296296296296296</v>
      </c>
      <c r="H24" s="6">
        <v>0.0008217592592592592</v>
      </c>
      <c r="I24" s="6">
        <v>0.003090277777777778</v>
      </c>
      <c r="J24" s="6"/>
      <c r="K24" s="6"/>
      <c r="N24" s="6">
        <v>0.013993055555555555</v>
      </c>
      <c r="O24" s="6">
        <v>0.002916666666666667</v>
      </c>
      <c r="P24" s="6">
        <v>0.003969907407407407</v>
      </c>
      <c r="Q24" s="6">
        <v>0.004143518518518519</v>
      </c>
      <c r="R24" s="6">
        <v>0.004976851851851852</v>
      </c>
      <c r="S24" s="6">
        <v>0.0016550925925925926</v>
      </c>
      <c r="T24" s="7">
        <f>SUM(C24:S24)</f>
        <v>0.051898148148148145</v>
      </c>
    </row>
    <row r="25" spans="1:20" ht="12">
      <c r="A25" t="s">
        <v>665</v>
      </c>
      <c r="B25" t="s">
        <v>684</v>
      </c>
      <c r="C25" s="6">
        <v>0.0016782407407407406</v>
      </c>
      <c r="D25" s="6">
        <v>0.0025810185185185185</v>
      </c>
      <c r="E25" s="6">
        <v>0.0026620370370370374</v>
      </c>
      <c r="F25" s="6">
        <v>0.004224537037037037</v>
      </c>
      <c r="G25" s="6">
        <v>0.007291666666666666</v>
      </c>
      <c r="H25" s="12">
        <v>0.004826388888888889</v>
      </c>
      <c r="I25" s="6"/>
      <c r="J25" s="6"/>
      <c r="K25" s="6"/>
      <c r="N25" s="6">
        <v>0.016435185185185188</v>
      </c>
      <c r="O25" s="6">
        <v>0.003530092592592592</v>
      </c>
      <c r="P25" s="6">
        <v>0.008368055555555556</v>
      </c>
      <c r="Q25" s="6">
        <v>0.0037731481481481483</v>
      </c>
      <c r="R25" s="6">
        <v>0.0038657407407407408</v>
      </c>
      <c r="S25" s="6">
        <v>0.0015393518518518519</v>
      </c>
      <c r="T25" s="7">
        <f>SUM(C25:S25)</f>
        <v>0.06077546296296297</v>
      </c>
    </row>
    <row r="26" spans="1:20" ht="12">
      <c r="A26" t="s">
        <v>666</v>
      </c>
      <c r="B26" t="s">
        <v>684</v>
      </c>
      <c r="C26" s="6">
        <v>0.001689814814814815</v>
      </c>
      <c r="D26" s="6">
        <v>0.002789351851851852</v>
      </c>
      <c r="E26" s="6">
        <v>0.0026967592592592594</v>
      </c>
      <c r="F26" s="6">
        <v>0.004016203703703703</v>
      </c>
      <c r="G26" s="6">
        <v>0.007175925925925926</v>
      </c>
      <c r="H26" s="6">
        <v>0.0049884259259259265</v>
      </c>
      <c r="I26" s="6"/>
      <c r="J26" s="6"/>
      <c r="K26" s="6"/>
      <c r="N26" s="6">
        <v>0.016412037037037037</v>
      </c>
      <c r="O26" s="6">
        <v>0.0034953703703703705</v>
      </c>
      <c r="P26" s="6">
        <v>0.00837962962962963</v>
      </c>
      <c r="Q26" s="6">
        <v>0.0038657407407407408</v>
      </c>
      <c r="R26" s="6">
        <v>0.00375</v>
      </c>
      <c r="S26" s="6">
        <v>0.0015277777777777779</v>
      </c>
      <c r="T26" s="7">
        <f>SUM(C26:S26)</f>
        <v>0.06078703703703704</v>
      </c>
    </row>
    <row r="27" spans="1:20" ht="12">
      <c r="A27" t="s">
        <v>667</v>
      </c>
      <c r="B27" t="s">
        <v>684</v>
      </c>
      <c r="C27" s="6">
        <v>0.0016087962962962963</v>
      </c>
      <c r="D27" s="6">
        <v>0.0026620370370370374</v>
      </c>
      <c r="E27" s="6">
        <v>0.0029282407407407412</v>
      </c>
      <c r="F27" s="6">
        <v>0.003946759259259259</v>
      </c>
      <c r="G27" s="6">
        <v>0.007245370370370371</v>
      </c>
      <c r="H27" s="6">
        <v>0.004918981481481482</v>
      </c>
      <c r="I27" s="6"/>
      <c r="J27" s="6"/>
      <c r="K27" s="6"/>
      <c r="N27" s="6">
        <v>0.016412037037037037</v>
      </c>
      <c r="O27" s="6">
        <v>0.0035532407407407405</v>
      </c>
      <c r="P27" s="6">
        <v>0.00837962962962963</v>
      </c>
      <c r="Q27" s="6">
        <v>0.0037847222222222223</v>
      </c>
      <c r="R27" s="6">
        <v>0.0036805555555555554</v>
      </c>
      <c r="S27" s="6">
        <v>0.0016782407407407406</v>
      </c>
      <c r="T27" s="7">
        <f>SUM(C27:S27)</f>
        <v>0.06079861111111112</v>
      </c>
    </row>
    <row r="28" spans="1:20" ht="12">
      <c r="A28" t="s">
        <v>668</v>
      </c>
      <c r="B28" t="s">
        <v>685</v>
      </c>
      <c r="C28" s="6">
        <v>0.001979166666666667</v>
      </c>
      <c r="D28" s="6">
        <v>0.003136574074074074</v>
      </c>
      <c r="E28" s="6">
        <v>0.003761574074074074</v>
      </c>
      <c r="F28" s="6">
        <v>0.0025694444444444445</v>
      </c>
      <c r="G28" s="6">
        <v>0.016238425925925924</v>
      </c>
      <c r="H28" s="6">
        <v>0.0051736111111111115</v>
      </c>
      <c r="I28" s="6"/>
      <c r="J28" s="6"/>
      <c r="K28" s="6"/>
      <c r="N28" s="6">
        <v>0.011458333333333334</v>
      </c>
      <c r="O28" s="6">
        <v>0.005891203703703703</v>
      </c>
      <c r="P28" s="6">
        <v>0.006006944444444444</v>
      </c>
      <c r="Q28" s="6">
        <v>0.005625</v>
      </c>
      <c r="R28" s="6">
        <v>0.0059722222222222225</v>
      </c>
      <c r="S28" s="6">
        <v>0.0016087962962962963</v>
      </c>
      <c r="T28" s="7">
        <f>SUM(C28:S28)</f>
        <v>0.0694212962962963</v>
      </c>
    </row>
    <row r="29" spans="1:14" ht="12">
      <c r="A29" t="s">
        <v>669</v>
      </c>
      <c r="B29" t="s">
        <v>701</v>
      </c>
      <c r="C29" s="6">
        <v>0.0018634259259259261</v>
      </c>
      <c r="D29" s="6">
        <v>0.003414351851851852</v>
      </c>
      <c r="E29" s="6">
        <v>0.003136574074074074</v>
      </c>
      <c r="F29" s="6">
        <v>0.0034953703703703705</v>
      </c>
      <c r="G29" s="3"/>
      <c r="H29" s="3"/>
      <c r="I29" s="3"/>
      <c r="J29" s="3"/>
      <c r="K29" s="3"/>
      <c r="L29" s="3"/>
      <c r="M29" s="3"/>
      <c r="N29" s="3"/>
    </row>
    <row r="30" spans="1:7" ht="12">
      <c r="A30" t="s">
        <v>670</v>
      </c>
      <c r="B30" t="s">
        <v>701</v>
      </c>
      <c r="C30" s="6">
        <v>0.002013888888888889</v>
      </c>
      <c r="D30" s="6">
        <v>0.003148148148148148</v>
      </c>
      <c r="E30" s="6">
        <v>0.0034375</v>
      </c>
      <c r="F30" s="6">
        <v>0.0043287037037037035</v>
      </c>
      <c r="G30" s="3"/>
    </row>
    <row r="31" spans="4:8" ht="12">
      <c r="D31" s="3"/>
      <c r="E31" s="3"/>
      <c r="F31" s="3"/>
      <c r="G31" s="3"/>
      <c r="H31" s="3"/>
    </row>
    <row r="32" spans="4:5" ht="12">
      <c r="D32" s="4"/>
      <c r="E32" s="4"/>
    </row>
    <row r="33" spans="1:5" ht="15">
      <c r="A33" s="17" t="s">
        <v>710</v>
      </c>
      <c r="D33" s="4"/>
      <c r="E33" s="4"/>
    </row>
    <row r="34" spans="4:5" ht="12">
      <c r="D34" s="4"/>
      <c r="E34" s="4"/>
    </row>
    <row r="35" spans="1:20" ht="12">
      <c r="A35" t="s">
        <v>699</v>
      </c>
      <c r="B35" t="s">
        <v>703</v>
      </c>
      <c r="C35" s="4">
        <f>C7</f>
        <v>0.001099537037037036</v>
      </c>
      <c r="D35" s="4">
        <f>D10</f>
        <v>0.0017476851851851852</v>
      </c>
      <c r="E35" s="4">
        <f>E8</f>
        <v>0.002013888888888889</v>
      </c>
      <c r="F35" s="4">
        <f>F4</f>
        <v>0.0015277777777777772</v>
      </c>
      <c r="G35" s="4">
        <f>G10</f>
        <v>0.004652777777777777</v>
      </c>
      <c r="H35" s="4">
        <f>H11</f>
        <v>0.0005324074074074074</v>
      </c>
      <c r="I35" s="4">
        <f>I13</f>
        <v>0.0022800925925925927</v>
      </c>
      <c r="J35" s="4">
        <f>J12</f>
        <v>0.0018171296296296297</v>
      </c>
      <c r="K35" s="4">
        <f>K14</f>
        <v>0.0019212962962962962</v>
      </c>
      <c r="L35" s="4">
        <f>L8</f>
        <v>0.002372685185185185</v>
      </c>
      <c r="M35" s="4">
        <f>M8</f>
        <v>0.0025578703703703705</v>
      </c>
      <c r="N35" s="4">
        <f>N9</f>
        <v>0.003310185185185185</v>
      </c>
      <c r="O35" s="4">
        <f>O7</f>
        <v>0.0018865740740740742</v>
      </c>
      <c r="P35" s="4">
        <f>P5</f>
        <v>0.0022106481481481478</v>
      </c>
      <c r="Q35" s="4">
        <f>Q6</f>
        <v>0.002534722222222222</v>
      </c>
      <c r="R35" s="4">
        <f>R9</f>
        <v>0.0028125</v>
      </c>
      <c r="S35" s="4">
        <f>S9</f>
        <v>0.0007407407407407407</v>
      </c>
      <c r="T35" s="7">
        <f>SUM(C35:S35)</f>
        <v>0.036018518518518526</v>
      </c>
    </row>
    <row r="36" spans="2:20" ht="12">
      <c r="B36" t="s">
        <v>704</v>
      </c>
      <c r="C36" s="4">
        <f>C16</f>
        <v>0.0024421296296296296</v>
      </c>
      <c r="D36" s="4">
        <f>D16</f>
        <v>0.002997685185185185</v>
      </c>
      <c r="E36" s="4">
        <f>E23</f>
        <v>0.0012847222222222223</v>
      </c>
      <c r="F36" s="4">
        <f>F11</f>
        <v>0.0025694444444444445</v>
      </c>
      <c r="G36" s="4">
        <f>G11</f>
        <v>0.004050925925925926</v>
      </c>
      <c r="H36" s="4">
        <f>H9</f>
        <v>0.004293981481481481</v>
      </c>
      <c r="J36" s="4">
        <f>J9</f>
        <v>0.0013310185185185185</v>
      </c>
      <c r="K36" s="4">
        <f>K4</f>
        <v>0.003067129629629628</v>
      </c>
      <c r="L36" s="4">
        <f>L7</f>
        <v>0.0011458333333333333</v>
      </c>
      <c r="M36" s="4">
        <f>M13</f>
        <v>0.0036342592592592594</v>
      </c>
      <c r="N36" s="4">
        <f>N11</f>
        <v>0.003356481481481481</v>
      </c>
      <c r="O36" s="4">
        <f>O11</f>
        <v>0.003275462962962963</v>
      </c>
      <c r="P36" s="4">
        <f>P8</f>
        <v>0.00400462962962963</v>
      </c>
      <c r="Q36" s="4">
        <f>Q8</f>
        <v>0.0022453703703703702</v>
      </c>
      <c r="R36" s="4">
        <f>R16</f>
        <v>0.0016435185185185183</v>
      </c>
      <c r="S36" s="4">
        <f>S9</f>
        <v>0.0007407407407407407</v>
      </c>
      <c r="T36" s="7">
        <f>SUM(C36:S36)</f>
        <v>0.042083333333333334</v>
      </c>
    </row>
    <row r="37" spans="4:5" ht="12">
      <c r="D37" s="4"/>
      <c r="E37" s="4"/>
    </row>
    <row r="38" spans="1:20" ht="12">
      <c r="A38" t="s">
        <v>700</v>
      </c>
      <c r="B38" t="s">
        <v>703</v>
      </c>
      <c r="C38" s="4">
        <f>C7</f>
        <v>0.001099537037037036</v>
      </c>
      <c r="D38" s="4">
        <f>D10</f>
        <v>0.0017476851851851852</v>
      </c>
      <c r="E38" s="4">
        <f>E8</f>
        <v>0.002013888888888889</v>
      </c>
      <c r="F38" s="4">
        <f>F4</f>
        <v>0.0015277777777777772</v>
      </c>
      <c r="G38" s="4">
        <f>G10</f>
        <v>0.004652777777777777</v>
      </c>
      <c r="H38" s="4">
        <f>H11</f>
        <v>0.0005324074074074074</v>
      </c>
      <c r="I38" s="4">
        <f>I23</f>
        <v>0.002488425925925926</v>
      </c>
      <c r="N38" s="4">
        <f>N4</f>
        <v>0.004317129629629629</v>
      </c>
      <c r="O38" s="4">
        <f>O7</f>
        <v>0.0018865740740740742</v>
      </c>
      <c r="P38" s="4">
        <f>P5</f>
        <v>0.0022106481481481478</v>
      </c>
      <c r="Q38" s="4">
        <f>Q6</f>
        <v>0.002534722222222222</v>
      </c>
      <c r="R38" s="4">
        <f>R9</f>
        <v>0.0028125</v>
      </c>
      <c r="S38" s="4">
        <f>S9</f>
        <v>0.0007407407407407407</v>
      </c>
      <c r="T38" s="7">
        <f>SUM(C38:S38)</f>
        <v>0.028564814814814814</v>
      </c>
    </row>
    <row r="39" spans="2:20" ht="12">
      <c r="B39" t="s">
        <v>704</v>
      </c>
      <c r="C39" s="4">
        <f>C16</f>
        <v>0.0024421296296296296</v>
      </c>
      <c r="D39" s="4">
        <f>D16</f>
        <v>0.002997685185185185</v>
      </c>
      <c r="E39" s="4">
        <f>E23</f>
        <v>0.0012847222222222223</v>
      </c>
      <c r="F39" s="4">
        <f>F11</f>
        <v>0.0025694444444444445</v>
      </c>
      <c r="G39" s="4">
        <f>G11</f>
        <v>0.004050925925925926</v>
      </c>
      <c r="H39" s="4">
        <f>H25</f>
        <v>0.004826388888888889</v>
      </c>
      <c r="J39" s="4"/>
      <c r="N39" s="4">
        <f>N11</f>
        <v>0.003356481481481481</v>
      </c>
      <c r="O39" s="4">
        <f>O11</f>
        <v>0.003275462962962963</v>
      </c>
      <c r="P39" s="4">
        <f>P8</f>
        <v>0.00400462962962963</v>
      </c>
      <c r="Q39" s="4">
        <f>Q8</f>
        <v>0.0022453703703703702</v>
      </c>
      <c r="R39" s="4">
        <f>R16</f>
        <v>0.0016435185185185183</v>
      </c>
      <c r="S39" s="4">
        <f>S9</f>
        <v>0.0007407407407407407</v>
      </c>
      <c r="T39" s="7">
        <f>SUM(C39:S39)</f>
        <v>0.0334375</v>
      </c>
    </row>
    <row r="40" spans="4:5" ht="12">
      <c r="D40" s="4"/>
      <c r="E40" s="4"/>
    </row>
    <row r="41" spans="4:5" ht="12">
      <c r="D41" s="4"/>
      <c r="E41" s="4"/>
    </row>
    <row r="42" spans="1:5" ht="15">
      <c r="A42" s="17" t="s">
        <v>706</v>
      </c>
      <c r="D42" s="4"/>
      <c r="E42" s="4"/>
    </row>
    <row r="43" spans="4:5" ht="12">
      <c r="D43" s="4"/>
      <c r="E43" s="4"/>
    </row>
    <row r="44" spans="1:20" ht="12">
      <c r="A44" s="1" t="s">
        <v>699</v>
      </c>
      <c r="B44" t="s">
        <v>671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 t="s">
        <v>695</v>
      </c>
      <c r="I44" s="8" t="s">
        <v>696</v>
      </c>
      <c r="J44" s="8">
        <v>7</v>
      </c>
      <c r="K44" s="8">
        <v>8</v>
      </c>
      <c r="L44" s="8">
        <v>9</v>
      </c>
      <c r="M44" s="8">
        <v>10</v>
      </c>
      <c r="N44" s="8">
        <v>11</v>
      </c>
      <c r="O44" s="8">
        <v>12</v>
      </c>
      <c r="P44" s="8">
        <v>13</v>
      </c>
      <c r="Q44" s="8">
        <v>14</v>
      </c>
      <c r="R44" s="8">
        <v>15</v>
      </c>
      <c r="S44" s="8" t="s">
        <v>693</v>
      </c>
      <c r="T44" s="18" t="s">
        <v>702</v>
      </c>
    </row>
    <row r="45" spans="1:20" ht="12">
      <c r="A45" t="s">
        <v>648</v>
      </c>
      <c r="B45" t="s">
        <v>672</v>
      </c>
      <c r="C45" s="4">
        <f>C4-C$35</f>
        <v>0.000150462962962964</v>
      </c>
      <c r="D45" s="4">
        <f>D4-D$35</f>
        <v>0.00017361111111110833</v>
      </c>
      <c r="E45" s="4">
        <f>E4-E$35</f>
        <v>0.00010416666666666994</v>
      </c>
      <c r="F45" s="4">
        <f>F4-F$35</f>
        <v>0</v>
      </c>
      <c r="G45" s="4">
        <f>G4-G$35</f>
        <v>3.4722222222222446E-05</v>
      </c>
      <c r="H45" s="4">
        <f>H4-H$36</f>
        <v>0.0016319444444444454</v>
      </c>
      <c r="I45" s="4"/>
      <c r="J45" s="4">
        <f>J4-J$36</f>
        <v>6.944444444444598E-05</v>
      </c>
      <c r="K45" s="4">
        <f>K4-K$36</f>
        <v>0</v>
      </c>
      <c r="L45" s="4">
        <f>L4-L$36</f>
        <v>0.0001736111111111092</v>
      </c>
      <c r="M45" s="4">
        <f>M4-M$35</f>
        <v>0.00012731481481481578</v>
      </c>
      <c r="N45" s="4">
        <f>N4-N$35</f>
        <v>0.001006944444444444</v>
      </c>
      <c r="O45" s="4">
        <f>O4-O$35</f>
        <v>0.0014814814814814805</v>
      </c>
      <c r="P45" s="4">
        <f>P4-P$35</f>
        <v>2.3148148148148442E-05</v>
      </c>
      <c r="Q45" s="4">
        <f>Q4-Q$35</f>
        <v>6.944444444444229E-05</v>
      </c>
      <c r="R45" s="4">
        <f>R4-R$35</f>
        <v>0.00011574074074074524</v>
      </c>
      <c r="S45" s="4">
        <f>S4-S$35</f>
        <v>6.944444444444392E-05</v>
      </c>
      <c r="T45" s="19">
        <f>SUM(C45:S45)</f>
        <v>0.005231481481481485</v>
      </c>
    </row>
    <row r="46" spans="1:20" ht="12">
      <c r="A46" t="s">
        <v>649</v>
      </c>
      <c r="B46" t="s">
        <v>672</v>
      </c>
      <c r="C46" s="4">
        <f aca="true" t="shared" si="1" ref="C46:D52">C5-C$35</f>
        <v>2.3148148148148875E-05</v>
      </c>
      <c r="D46" s="4">
        <f t="shared" si="1"/>
        <v>0.00019675925925925894</v>
      </c>
      <c r="E46" s="4">
        <f>E5-E$35</f>
        <v>8.101851851851846E-05</v>
      </c>
      <c r="F46" s="4">
        <f>F5-F$35</f>
        <v>0.00010416666666666734</v>
      </c>
      <c r="G46" s="4">
        <f>G5-G$35</f>
        <v>9.25925925925929E-05</v>
      </c>
      <c r="H46" s="4">
        <f>H5-H$36</f>
        <v>0.001550925925925926</v>
      </c>
      <c r="I46" s="4"/>
      <c r="J46" s="4">
        <f>J5-J$36</f>
        <v>9.259259259259247E-05</v>
      </c>
      <c r="K46" s="4">
        <f>K5-K$36</f>
        <v>0.00010416666666666777</v>
      </c>
      <c r="L46" s="4">
        <f>L5-L$36</f>
        <v>3.472222222222223E-05</v>
      </c>
      <c r="M46" s="4">
        <f aca="true" t="shared" si="2" ref="M46:N59">M5-M$35</f>
        <v>0.0002777777777777774</v>
      </c>
      <c r="N46" s="4">
        <f t="shared" si="2"/>
        <v>0.0023148148148148147</v>
      </c>
      <c r="O46" s="4">
        <f>O5-O$35</f>
        <v>6.944444444444424E-05</v>
      </c>
      <c r="P46" s="4">
        <f>P5-P$35</f>
        <v>0</v>
      </c>
      <c r="Q46" s="4">
        <f>Q5-Q$35</f>
        <v>0.00013888888888888892</v>
      </c>
      <c r="R46" s="4">
        <f>R5-R$35</f>
        <v>0.00017361111111111136</v>
      </c>
      <c r="S46" s="4">
        <f>S5-S$35</f>
        <v>3.472222222222234E-05</v>
      </c>
      <c r="T46" s="19">
        <f aca="true" t="shared" si="3" ref="T46:T58">SUM(C46:S46)</f>
        <v>0.005289351851851853</v>
      </c>
    </row>
    <row r="47" spans="1:20" ht="12">
      <c r="A47" t="s">
        <v>650</v>
      </c>
      <c r="B47" t="s">
        <v>673</v>
      </c>
      <c r="C47" s="4">
        <f t="shared" si="1"/>
        <v>8.101851851851955E-05</v>
      </c>
      <c r="D47" s="4">
        <f t="shared" si="1"/>
        <v>0.0002546296296296296</v>
      </c>
      <c r="E47" s="4">
        <f>E6-E$35</f>
        <v>4.629629629629645E-05</v>
      </c>
      <c r="F47" s="4">
        <f>F6-F$35</f>
        <v>0.0009027777777777784</v>
      </c>
      <c r="G47" s="4">
        <f>G6-G$35</f>
        <v>0.0009953703703703704</v>
      </c>
      <c r="H47" s="4">
        <f>H6-H$35</f>
        <v>6.944444444444446E-05</v>
      </c>
      <c r="I47" s="4">
        <f>I6-I$35</f>
        <v>0.0004513888888888892</v>
      </c>
      <c r="J47" s="4">
        <f>J6-J$35</f>
        <v>0.00015046296296296314</v>
      </c>
      <c r="K47" s="4">
        <f>K6-K$35</f>
        <v>0.0003125000000000005</v>
      </c>
      <c r="L47" s="4">
        <f>L6-L$35</f>
        <v>0.00017361111111111093</v>
      </c>
      <c r="M47" s="4">
        <f t="shared" si="2"/>
        <v>0.0010300925925925924</v>
      </c>
      <c r="N47" s="4">
        <f t="shared" si="2"/>
        <v>0.0003125000000000003</v>
      </c>
      <c r="O47" s="4">
        <f>O6-O$35</f>
        <v>0.0011689814814814816</v>
      </c>
      <c r="P47" s="4">
        <f>P6-P$35</f>
        <v>5.7870370370370454E-05</v>
      </c>
      <c r="Q47" s="4">
        <f>Q6-Q$35</f>
        <v>0</v>
      </c>
      <c r="R47" s="4">
        <f>R6-R$35</f>
        <v>0.00020833333333333337</v>
      </c>
      <c r="S47" s="4">
        <f>S6-S$35</f>
        <v>0.0001041666666666668</v>
      </c>
      <c r="T47" s="19">
        <f t="shared" si="3"/>
        <v>0.006319444444444448</v>
      </c>
    </row>
    <row r="48" spans="1:20" ht="12">
      <c r="A48" t="s">
        <v>651</v>
      </c>
      <c r="B48" t="s">
        <v>672</v>
      </c>
      <c r="C48" s="4">
        <f t="shared" si="1"/>
        <v>0</v>
      </c>
      <c r="D48" s="4">
        <f t="shared" si="1"/>
        <v>0.0002777777777777776</v>
      </c>
      <c r="E48" s="4">
        <f>E7-E$35</f>
        <v>0.00018518518518518537</v>
      </c>
      <c r="F48" s="4">
        <f>F7-F$35</f>
        <v>1.1574074074074655E-05</v>
      </c>
      <c r="G48" s="4">
        <f>G7-G$35</f>
        <v>0.00011574074074074091</v>
      </c>
      <c r="H48" s="4">
        <f>H7-H$36</f>
        <v>0.001435185185185186</v>
      </c>
      <c r="I48" s="4"/>
      <c r="J48" s="4">
        <f>J7-J$36</f>
        <v>0.00015046296296296292</v>
      </c>
      <c r="K48" s="4">
        <f>K7-K$36</f>
        <v>0.0001967592592592611</v>
      </c>
      <c r="L48" s="4">
        <f>L7-L$36</f>
        <v>0</v>
      </c>
      <c r="M48" s="4">
        <f t="shared" si="2"/>
        <v>0.00016203703703703692</v>
      </c>
      <c r="N48" s="4">
        <f t="shared" si="2"/>
        <v>0.0023842592592592587</v>
      </c>
      <c r="O48" s="4">
        <f>O7-O$35</f>
        <v>0</v>
      </c>
      <c r="P48" s="4">
        <f>P7-P$35</f>
        <v>6.944444444444489E-05</v>
      </c>
      <c r="Q48" s="4">
        <f>Q7-Q$35</f>
        <v>4.629629629629645E-05</v>
      </c>
      <c r="R48" s="4">
        <f>R7-R$35</f>
        <v>0.0003125000000000003</v>
      </c>
      <c r="S48" s="4">
        <f>S7-S$35</f>
        <v>0.0001041666666666668</v>
      </c>
      <c r="T48" s="19">
        <f t="shared" si="3"/>
        <v>0.005451388888888892</v>
      </c>
    </row>
    <row r="49" spans="1:20" ht="12">
      <c r="A49" t="s">
        <v>652</v>
      </c>
      <c r="B49" t="s">
        <v>680</v>
      </c>
      <c r="C49" s="4">
        <f t="shared" si="1"/>
        <v>0.00019675925925926024</v>
      </c>
      <c r="D49" s="4">
        <f t="shared" si="1"/>
        <v>0.00016203703703703692</v>
      </c>
      <c r="E49" s="4">
        <f>E8-E$35</f>
        <v>0</v>
      </c>
      <c r="F49" s="4">
        <f>F8-F$35</f>
        <v>0.0009027777777777784</v>
      </c>
      <c r="G49" s="4">
        <f>G8-G$35</f>
        <v>0.000752314814814815</v>
      </c>
      <c r="H49" s="4">
        <f>H8-H$35</f>
        <v>8.101851851851846E-05</v>
      </c>
      <c r="I49" s="4">
        <f>I8-I$35</f>
        <v>0.000775462962962963</v>
      </c>
      <c r="J49" s="4">
        <f>J8-J$35</f>
        <v>2.3148148148148008E-05</v>
      </c>
      <c r="K49" s="4">
        <f>K8-K$35</f>
        <v>0.0004976851851851854</v>
      </c>
      <c r="L49" s="4">
        <f>L8-L$35</f>
        <v>0</v>
      </c>
      <c r="M49" s="4">
        <f t="shared" si="2"/>
        <v>0</v>
      </c>
      <c r="N49" s="4">
        <f t="shared" si="2"/>
        <v>0.0013310185185185187</v>
      </c>
      <c r="O49" s="4">
        <f>O8-O$35</f>
        <v>0.0017939814814814813</v>
      </c>
      <c r="P49" s="4">
        <f>P8-P$36</f>
        <v>0</v>
      </c>
      <c r="Q49" s="4">
        <f>Q8-Q$36</f>
        <v>0</v>
      </c>
      <c r="R49" s="4">
        <f>R8-R$36</f>
        <v>0.0007870370370370373</v>
      </c>
      <c r="S49" s="4">
        <f aca="true" t="shared" si="4" ref="S49:S58">S8-S$35</f>
        <v>0.00040509259259259264</v>
      </c>
      <c r="T49" s="19">
        <f t="shared" si="3"/>
        <v>0.007708333333333335</v>
      </c>
    </row>
    <row r="50" spans="1:20" ht="12">
      <c r="A50" t="s">
        <v>653</v>
      </c>
      <c r="B50" t="s">
        <v>674</v>
      </c>
      <c r="C50" s="4">
        <f t="shared" si="1"/>
        <v>6.944444444444554E-05</v>
      </c>
      <c r="D50" s="4">
        <f t="shared" si="1"/>
        <v>0.00017361111111111093</v>
      </c>
      <c r="E50" s="4">
        <f>E9-E$35</f>
        <v>2.3148148148148442E-05</v>
      </c>
      <c r="F50" s="4">
        <f>F9-F$36</f>
        <v>0.0006249999999999997</v>
      </c>
      <c r="G50" s="4">
        <f>G9-G$36</f>
        <v>0.0020486111111111104</v>
      </c>
      <c r="H50" s="4">
        <f>H9-H$36</f>
        <v>0</v>
      </c>
      <c r="I50" s="4"/>
      <c r="J50" s="4">
        <f>J9-J$36</f>
        <v>0</v>
      </c>
      <c r="K50" s="4">
        <f>K9-K$36</f>
        <v>6.944444444444619E-05</v>
      </c>
      <c r="L50" s="4">
        <f>L9-L$36</f>
        <v>0.00030092592592592606</v>
      </c>
      <c r="M50" s="4">
        <f t="shared" si="2"/>
        <v>0.00042824074074074075</v>
      </c>
      <c r="N50" s="4">
        <f t="shared" si="2"/>
        <v>0</v>
      </c>
      <c r="O50" s="4">
        <f>O9-O$35</f>
        <v>0.0015162037037037043</v>
      </c>
      <c r="P50" s="4">
        <f>P9-P$35</f>
        <v>6.944444444444489E-05</v>
      </c>
      <c r="Q50" s="4">
        <f>Q9-Q$35</f>
        <v>0.001458333333333334</v>
      </c>
      <c r="R50" s="4">
        <f>R9-R$35</f>
        <v>0</v>
      </c>
      <c r="S50" s="4">
        <f t="shared" si="4"/>
        <v>0</v>
      </c>
      <c r="T50" s="19">
        <f t="shared" si="3"/>
        <v>0.0067824074074074115</v>
      </c>
    </row>
    <row r="51" spans="1:20" ht="12">
      <c r="A51" t="s">
        <v>654</v>
      </c>
      <c r="B51" t="s">
        <v>672</v>
      </c>
      <c r="C51" s="4">
        <f t="shared" si="1"/>
        <v>0.00012731481481481578</v>
      </c>
      <c r="D51" s="4">
        <f t="shared" si="1"/>
        <v>0</v>
      </c>
      <c r="E51" s="4">
        <f>E10-E$35</f>
        <v>0.0001273148148148149</v>
      </c>
      <c r="F51" s="4">
        <f>F10-F$35</f>
        <v>0.00011574074074074112</v>
      </c>
      <c r="G51" s="4">
        <f>G10-G$35</f>
        <v>0</v>
      </c>
      <c r="H51" s="4">
        <f>H10-H$36</f>
        <v>0.0010879629629629642</v>
      </c>
      <c r="I51" s="4"/>
      <c r="J51" s="4">
        <f>J10-J$36</f>
        <v>0.00018518518518518515</v>
      </c>
      <c r="K51" s="4">
        <f>K10-K$36</f>
        <v>0.00041666666666666805</v>
      </c>
      <c r="L51" s="4">
        <f>L10-L$36</f>
        <v>8.101851851851846E-05</v>
      </c>
      <c r="M51" s="4">
        <f t="shared" si="2"/>
        <v>0.00030092592592592584</v>
      </c>
      <c r="N51" s="4">
        <f t="shared" si="2"/>
        <v>0.0028240740740740743</v>
      </c>
      <c r="O51" s="4">
        <f>O10-O$35</f>
        <v>0.0006365740740740739</v>
      </c>
      <c r="P51" s="4">
        <f>P10-P$35</f>
        <v>0.00027777777777777827</v>
      </c>
      <c r="Q51" s="4">
        <f>Q10-Q$35</f>
        <v>0.0009606481481481484</v>
      </c>
      <c r="R51" s="4">
        <f>R10-R$35</f>
        <v>0.00013888888888888892</v>
      </c>
      <c r="S51" s="4">
        <f t="shared" si="4"/>
        <v>4.629629629629634E-05</v>
      </c>
      <c r="T51" s="19">
        <f t="shared" si="3"/>
        <v>0.0073263888888888936</v>
      </c>
    </row>
    <row r="52" spans="1:20" ht="12">
      <c r="A52" t="s">
        <v>655</v>
      </c>
      <c r="B52" t="s">
        <v>675</v>
      </c>
      <c r="C52" s="4">
        <f t="shared" si="1"/>
        <v>0.0006481481481481492</v>
      </c>
      <c r="D52" s="4">
        <f t="shared" si="1"/>
        <v>6.944444444444446E-05</v>
      </c>
      <c r="E52" s="4">
        <f>E11-E$35</f>
        <v>0.00046296296296296276</v>
      </c>
      <c r="F52" s="4">
        <f>F11-F$36</f>
        <v>0</v>
      </c>
      <c r="G52" s="4">
        <f>G11-G$36</f>
        <v>0</v>
      </c>
      <c r="H52" s="4">
        <f>H11-H$35</f>
        <v>0</v>
      </c>
      <c r="I52" s="4">
        <f>I11-I$35</f>
        <v>0.0001273148148148149</v>
      </c>
      <c r="J52" s="4">
        <f>J11-J$35</f>
        <v>0.00011574074074074069</v>
      </c>
      <c r="K52" s="4">
        <f>K11-K$36</f>
        <v>0.00013888888888889108</v>
      </c>
      <c r="L52" s="4">
        <f>L11-L$36</f>
        <v>0.00015046296296296292</v>
      </c>
      <c r="M52" s="4">
        <f>M11-M$36</f>
        <v>0.00012731481481481448</v>
      </c>
      <c r="N52" s="4">
        <f>N11-N$36</f>
        <v>0</v>
      </c>
      <c r="O52" s="4">
        <f>O11-O$36</f>
        <v>0</v>
      </c>
      <c r="P52" s="4">
        <f>P11-P$36</f>
        <v>0.0007060185185185181</v>
      </c>
      <c r="Q52" s="4">
        <f>Q11-Q$36</f>
        <v>0.0020370370370370373</v>
      </c>
      <c r="R52" s="4">
        <f>R11-R$36</f>
        <v>0.000451388888888889</v>
      </c>
      <c r="S52" s="4">
        <f t="shared" si="4"/>
        <v>0.00016203703703703714</v>
      </c>
      <c r="T52" s="19">
        <f t="shared" si="3"/>
        <v>0.005196759259259262</v>
      </c>
    </row>
    <row r="53" spans="1:20" ht="12">
      <c r="A53" t="s">
        <v>656</v>
      </c>
      <c r="B53" t="s">
        <v>676</v>
      </c>
      <c r="C53" s="4">
        <f>C12-C$36</f>
        <v>6.944444444444446E-05</v>
      </c>
      <c r="D53" s="4">
        <f>D12-D$36</f>
        <v>0.00011574074074074091</v>
      </c>
      <c r="E53" s="4">
        <f>E12-E$36</f>
        <v>0.00018518518518518515</v>
      </c>
      <c r="F53" s="4">
        <f>F12-F$35</f>
        <v>0.00019675925925926002</v>
      </c>
      <c r="G53" s="4">
        <f>G12-G$35</f>
        <v>0.0005555555555555557</v>
      </c>
      <c r="H53" s="4">
        <f>H12-H$35</f>
        <v>0.0002314814814814815</v>
      </c>
      <c r="I53" s="4">
        <f>I12-I$35</f>
        <v>0.0005555555555555552</v>
      </c>
      <c r="J53" s="4">
        <f>J12-J$35</f>
        <v>0</v>
      </c>
      <c r="K53" s="4">
        <f>K12-K$35</f>
        <v>0.0003356481481481485</v>
      </c>
      <c r="L53" s="4">
        <f>L12-L$35</f>
        <v>0.000902777777777778</v>
      </c>
      <c r="M53" s="4">
        <f t="shared" si="2"/>
        <v>0.0010185185185185189</v>
      </c>
      <c r="N53" s="4">
        <f t="shared" si="2"/>
        <v>0.000752314814814815</v>
      </c>
      <c r="O53" s="4">
        <f>O12-O$35</f>
        <v>0.00042824074074074097</v>
      </c>
      <c r="P53" s="4">
        <f>P12-P$35</f>
        <v>0.000752314814814815</v>
      </c>
      <c r="Q53" s="4">
        <f>Q12-Q$35</f>
        <v>0.0010532407407407409</v>
      </c>
      <c r="R53" s="4">
        <f>R12-R$35</f>
        <v>6.944444444444446E-05</v>
      </c>
      <c r="S53" s="4">
        <f t="shared" si="4"/>
        <v>0.0001273148148148148</v>
      </c>
      <c r="T53" s="19">
        <f t="shared" si="3"/>
        <v>0.00734953703703704</v>
      </c>
    </row>
    <row r="54" spans="1:20" ht="12">
      <c r="A54" t="s">
        <v>657</v>
      </c>
      <c r="B54" t="s">
        <v>677</v>
      </c>
      <c r="C54" s="4">
        <f aca="true" t="shared" si="5" ref="C54:D56">C13-C$35</f>
        <v>4.629629629629732E-05</v>
      </c>
      <c r="D54" s="4">
        <f t="shared" si="5"/>
        <v>0.00015046296296296292</v>
      </c>
      <c r="E54" s="4">
        <f>E13-E$35</f>
        <v>3.4722222222222446E-05</v>
      </c>
      <c r="F54" s="4">
        <f>F13-F$35</f>
        <v>0.00010416666666666734</v>
      </c>
      <c r="G54" s="4">
        <f>G13-G$35</f>
        <v>5.7870370370370454E-05</v>
      </c>
      <c r="H54" s="4">
        <f>H13-H$35</f>
        <v>0.0001388888888888888</v>
      </c>
      <c r="I54" s="4">
        <f>I13-I$35</f>
        <v>0</v>
      </c>
      <c r="J54" s="4">
        <f>J13-J$35</f>
        <v>4.629629629629645E-05</v>
      </c>
      <c r="K54" s="4">
        <f>K13-K$35</f>
        <v>0.0009953703703703706</v>
      </c>
      <c r="L54" s="4">
        <f>L13-L$35</f>
        <v>0.0005439814814814817</v>
      </c>
      <c r="M54" s="4">
        <f>M13-M$36</f>
        <v>0</v>
      </c>
      <c r="N54" s="4">
        <f>N13-N$36</f>
        <v>0.00394675925925926</v>
      </c>
      <c r="O54" s="4">
        <f>O13-O$36</f>
        <v>1.157407407407357E-05</v>
      </c>
      <c r="P54" s="4">
        <f>P13-P$35</f>
        <v>0</v>
      </c>
      <c r="Q54" s="4">
        <f>Q13-Q$35</f>
        <v>0.00037037037037037073</v>
      </c>
      <c r="R54" s="4">
        <f>R13-R$35</f>
        <v>0.00027777777777777827</v>
      </c>
      <c r="S54" s="4">
        <f t="shared" si="4"/>
        <v>0.00028935185185185194</v>
      </c>
      <c r="T54" s="19">
        <f t="shared" si="3"/>
        <v>0.007013888888888893</v>
      </c>
    </row>
    <row r="55" spans="1:20" ht="12">
      <c r="A55" t="s">
        <v>658</v>
      </c>
      <c r="B55" t="s">
        <v>697</v>
      </c>
      <c r="C55" s="4">
        <f t="shared" si="5"/>
        <v>0.0003935185185185196</v>
      </c>
      <c r="D55" s="4">
        <f t="shared" si="5"/>
        <v>0.0005555555555555554</v>
      </c>
      <c r="E55" s="4">
        <f>E14-E$35</f>
        <v>0.0008449074074074075</v>
      </c>
      <c r="F55" s="4">
        <f>F14-F$36</f>
        <v>0.0007986111111111106</v>
      </c>
      <c r="G55" s="4">
        <f>G14-G$36</f>
        <v>0.002442129629629629</v>
      </c>
      <c r="H55" s="4">
        <f>H14-H$35</f>
        <v>0.0003819444444444444</v>
      </c>
      <c r="I55" s="4">
        <f>I14-I$35</f>
        <v>0.0006944444444444446</v>
      </c>
      <c r="J55" s="4">
        <f>J14-J$35</f>
        <v>0.000509259259259259</v>
      </c>
      <c r="K55" s="4">
        <f>K14-K$35</f>
        <v>0</v>
      </c>
      <c r="L55" s="4">
        <f>L14-L$35</f>
        <v>0.002037037037037037</v>
      </c>
      <c r="M55" s="4">
        <f t="shared" si="2"/>
        <v>0.001956018518518519</v>
      </c>
      <c r="N55" s="4">
        <f t="shared" si="2"/>
        <v>0.0017939814814814815</v>
      </c>
      <c r="O55" s="4">
        <f>O14-O$35</f>
        <v>0.0009490740740740738</v>
      </c>
      <c r="P55" s="4">
        <f aca="true" t="shared" si="6" ref="P55:Q58">P14-P$36</f>
        <v>0.000914351851851852</v>
      </c>
      <c r="Q55" s="4">
        <f t="shared" si="6"/>
        <v>0.0010069444444444449</v>
      </c>
      <c r="R55" s="4">
        <f>R14-R$36</f>
        <v>0.0005671296296296295</v>
      </c>
      <c r="S55" s="4">
        <f t="shared" si="4"/>
        <v>0.0005092592592592593</v>
      </c>
      <c r="T55" s="19">
        <f t="shared" si="3"/>
        <v>0.016354166666666666</v>
      </c>
    </row>
    <row r="56" spans="1:20" ht="12">
      <c r="A56" t="s">
        <v>659</v>
      </c>
      <c r="B56" t="s">
        <v>678</v>
      </c>
      <c r="C56" s="4">
        <f t="shared" si="5"/>
        <v>0.0002777777777777787</v>
      </c>
      <c r="D56" s="4">
        <f t="shared" si="5"/>
        <v>0.0005439814814814814</v>
      </c>
      <c r="E56" s="4">
        <f>E15-E$35</f>
        <v>0.000925925925925926</v>
      </c>
      <c r="F56" s="4">
        <f>F15-F$36</f>
        <v>0.0003240740740740743</v>
      </c>
      <c r="G56" s="4">
        <f>G15-G$36</f>
        <v>0.0030439814814814817</v>
      </c>
      <c r="H56" s="4">
        <f>H15-H$35</f>
        <v>0.00020833333333333327</v>
      </c>
      <c r="I56" s="4">
        <f>I15-I$35</f>
        <v>0.0008564814814814815</v>
      </c>
      <c r="J56" s="4">
        <f>J15-J$35</f>
        <v>0.00018518518518518515</v>
      </c>
      <c r="K56" s="4">
        <f>K15-K$35</f>
        <v>0.00034722222222222207</v>
      </c>
      <c r="L56" s="4">
        <f>L15-L$35</f>
        <v>0.0014004629629629632</v>
      </c>
      <c r="M56" s="4">
        <f>M15-M$36</f>
        <v>0.0006944444444444441</v>
      </c>
      <c r="N56" s="4">
        <f>N15-N$36</f>
        <v>0.003333333333333333</v>
      </c>
      <c r="O56" s="4">
        <f>O15-O$36</f>
        <v>0.00020833333333333294</v>
      </c>
      <c r="P56" s="4">
        <f t="shared" si="6"/>
        <v>0.0010648148148148144</v>
      </c>
      <c r="Q56" s="4">
        <f t="shared" si="6"/>
        <v>0.0004050925925925923</v>
      </c>
      <c r="R56" s="4">
        <f>R15-R$36</f>
        <v>0.0007523148148148153</v>
      </c>
      <c r="S56" s="4">
        <f t="shared" si="4"/>
        <v>0.00030092592592592595</v>
      </c>
      <c r="T56" s="19">
        <f t="shared" si="3"/>
        <v>0.014872685185185185</v>
      </c>
    </row>
    <row r="57" spans="1:20" ht="12">
      <c r="A57" t="s">
        <v>660</v>
      </c>
      <c r="B57" t="s">
        <v>679</v>
      </c>
      <c r="C57" s="4">
        <f>C16-C$36</f>
        <v>0</v>
      </c>
      <c r="D57" s="4">
        <f>D16-D$36</f>
        <v>0</v>
      </c>
      <c r="E57" s="4">
        <f>E16-E$36</f>
        <v>0.0003587962962962961</v>
      </c>
      <c r="F57" s="4">
        <f>F16-F$35</f>
        <v>0.0003240740740740745</v>
      </c>
      <c r="G57" s="4">
        <f>G16-G$35</f>
        <v>0.0028125000000000008</v>
      </c>
      <c r="H57" s="4">
        <f>H16-H$35</f>
        <v>0.00021990740740740727</v>
      </c>
      <c r="I57" s="4">
        <f>I16-I$35</f>
        <v>0.0005208333333333332</v>
      </c>
      <c r="J57" s="4">
        <f>J16-J$35</f>
        <v>1.1574074074074004E-05</v>
      </c>
      <c r="K57" s="4">
        <f>K16-K$35</f>
        <v>0.0003125000000000005</v>
      </c>
      <c r="L57" s="4">
        <f>L16-L$35</f>
        <v>0.0006249999999999997</v>
      </c>
      <c r="M57" s="4">
        <f t="shared" si="2"/>
        <v>0.0005324074074074077</v>
      </c>
      <c r="N57" s="4">
        <f t="shared" si="2"/>
        <v>0.0021064814814814817</v>
      </c>
      <c r="O57" s="4">
        <f>O16-O$35</f>
        <v>0.0019791666666666664</v>
      </c>
      <c r="P57" s="4">
        <f t="shared" si="6"/>
        <v>0.0011111111111111113</v>
      </c>
      <c r="Q57" s="4">
        <f t="shared" si="6"/>
        <v>0.006689814814814817</v>
      </c>
      <c r="R57" s="4">
        <f>R16-R$36</f>
        <v>0</v>
      </c>
      <c r="S57" s="4">
        <f t="shared" si="4"/>
        <v>0.0003472222222222222</v>
      </c>
      <c r="T57" s="19">
        <f t="shared" si="3"/>
        <v>0.01795138888888889</v>
      </c>
    </row>
    <row r="58" spans="1:20" ht="12">
      <c r="A58" t="s">
        <v>661</v>
      </c>
      <c r="B58" t="s">
        <v>680</v>
      </c>
      <c r="C58" s="4">
        <f>C17-C$35</f>
        <v>0.00043981481481481584</v>
      </c>
      <c r="D58" s="4">
        <f>D17-D$35</f>
        <v>0.0009027777777777773</v>
      </c>
      <c r="E58" s="4">
        <f>E17-E$35</f>
        <v>0.0008333333333333331</v>
      </c>
      <c r="F58" s="4">
        <f>F17-F$35</f>
        <v>0.0006134259259259266</v>
      </c>
      <c r="G58" s="4">
        <f>G17-G$35</f>
        <v>0.004837962962962963</v>
      </c>
      <c r="H58" s="4">
        <f>H17-H$35</f>
        <v>0.0015277777777777779</v>
      </c>
      <c r="I58" s="4">
        <f>I17-I$35</f>
        <v>0.0012731481481481478</v>
      </c>
      <c r="J58" s="4">
        <f>J17-J$35</f>
        <v>0.0008680555555555553</v>
      </c>
      <c r="K58" s="4">
        <f>K17-K$35</f>
        <v>0.0003587962962962965</v>
      </c>
      <c r="L58" s="4">
        <f>L17-L$35</f>
        <v>0.004375</v>
      </c>
      <c r="M58" s="4">
        <f t="shared" si="2"/>
        <v>0.0014930555555555552</v>
      </c>
      <c r="N58" s="4">
        <f t="shared" si="2"/>
        <v>0.0018634259259259264</v>
      </c>
      <c r="O58" s="4">
        <f>O17-O$35</f>
        <v>0.001203703703703704</v>
      </c>
      <c r="P58" s="4">
        <f t="shared" si="6"/>
        <v>0.005810185185185185</v>
      </c>
      <c r="Q58" s="4">
        <f t="shared" si="6"/>
        <v>0.001527777777777778</v>
      </c>
      <c r="R58" s="4">
        <f>R17-R$36</f>
        <v>0.0007754629629629633</v>
      </c>
      <c r="S58" s="4">
        <f t="shared" si="4"/>
        <v>0.0004745370370370371</v>
      </c>
      <c r="T58" s="19">
        <f t="shared" si="3"/>
        <v>0.029178240740740744</v>
      </c>
    </row>
    <row r="59" spans="1:20" ht="12">
      <c r="A59" t="s">
        <v>662</v>
      </c>
      <c r="B59" t="s">
        <v>681</v>
      </c>
      <c r="C59" s="4">
        <f>C18-C$35</f>
        <v>0.00020833333333333446</v>
      </c>
      <c r="D59" s="4">
        <f>D18-D$35</f>
        <v>0.0012615740740740736</v>
      </c>
      <c r="E59" s="4">
        <f>E18-E$35</f>
        <v>0.000798611111111111</v>
      </c>
      <c r="F59" s="4">
        <f>F18-F$36</f>
        <v>0.0011689814814814818</v>
      </c>
      <c r="G59" s="4">
        <f>G18-G$36</f>
        <v>0.004155092592592593</v>
      </c>
      <c r="H59" s="4">
        <f>H18-H$35</f>
        <v>0.0005439814814814814</v>
      </c>
      <c r="I59" s="4">
        <f>I18-I$35</f>
        <v>0.004398148148148149</v>
      </c>
      <c r="J59" s="4">
        <f>J18-J$35</f>
        <v>0.0023148148148148147</v>
      </c>
      <c r="K59" s="4">
        <f>K18-K$35</f>
        <v>0.005046296296296296</v>
      </c>
      <c r="L59" s="4">
        <f>L18-L$35</f>
        <v>0.0032986111111111107</v>
      </c>
      <c r="M59" s="4">
        <f t="shared" si="2"/>
        <v>0.012083333333333333</v>
      </c>
      <c r="N59" s="4">
        <f t="shared" si="2"/>
        <v>0.0070717592592592585</v>
      </c>
      <c r="O59" s="4">
        <f>O18-O$35</f>
        <v>0.004930555555555554</v>
      </c>
      <c r="T59" s="7"/>
    </row>
    <row r="60" spans="4:5" ht="12">
      <c r="D60" s="4"/>
      <c r="E60" s="4"/>
    </row>
    <row r="61" spans="1:20" ht="12">
      <c r="A61" s="1" t="s">
        <v>700</v>
      </c>
      <c r="B61" t="s">
        <v>671</v>
      </c>
      <c r="C61" s="8">
        <v>1</v>
      </c>
      <c r="D61" s="8">
        <v>2</v>
      </c>
      <c r="E61" s="8">
        <v>3</v>
      </c>
      <c r="F61" s="8">
        <v>4</v>
      </c>
      <c r="G61" s="8">
        <v>5</v>
      </c>
      <c r="H61" s="8" t="s">
        <v>695</v>
      </c>
      <c r="I61" s="8" t="s">
        <v>696</v>
      </c>
      <c r="J61" s="8"/>
      <c r="K61" s="8"/>
      <c r="N61" s="8">
        <v>7</v>
      </c>
      <c r="O61" s="8">
        <v>8</v>
      </c>
      <c r="P61" s="8">
        <v>9</v>
      </c>
      <c r="Q61" s="8">
        <v>10</v>
      </c>
      <c r="R61" s="8">
        <v>11</v>
      </c>
      <c r="S61" s="8" t="s">
        <v>693</v>
      </c>
      <c r="T61" s="18" t="s">
        <v>702</v>
      </c>
    </row>
    <row r="62" spans="1:20" ht="12">
      <c r="A62" t="s">
        <v>663</v>
      </c>
      <c r="B62" t="s">
        <v>682</v>
      </c>
      <c r="C62" s="4">
        <f>C23-C$39</f>
        <v>0.0005555555555555552</v>
      </c>
      <c r="D62" s="4">
        <f>D23-D$39</f>
        <v>0.00039351851851851874</v>
      </c>
      <c r="E62" s="4">
        <f>E23-E$39</f>
        <v>0</v>
      </c>
      <c r="F62" s="4">
        <f>F23-F$39</f>
        <v>0.00035879629629629673</v>
      </c>
      <c r="G62" s="4">
        <f>G23-G$39</f>
        <v>0.0019097222222222232</v>
      </c>
      <c r="H62" s="4">
        <f>H23-H$38</f>
        <v>0.0005555555555555554</v>
      </c>
      <c r="I62" s="4">
        <f>I23-I$38</f>
        <v>0</v>
      </c>
      <c r="N62" s="4">
        <f>N23-N$38</f>
        <v>0.0005439814814814821</v>
      </c>
      <c r="O62" s="4">
        <f>O23-O$38</f>
        <v>0.006817129629629629</v>
      </c>
      <c r="P62" s="4">
        <f>P23-P$38</f>
        <v>0.0007175925925925935</v>
      </c>
      <c r="Q62" s="4">
        <f>Q23-Q$38</f>
        <v>0.000787037037037037</v>
      </c>
      <c r="R62" s="4">
        <f>R23-R$38</f>
        <v>0.0034375000000000005</v>
      </c>
      <c r="S62" s="4">
        <f>S23-S$38</f>
        <v>0.0006018518518518518</v>
      </c>
      <c r="T62" s="19">
        <f aca="true" t="shared" si="7" ref="T62:T67">SUM(C62:S62)</f>
        <v>0.016678240740740743</v>
      </c>
    </row>
    <row r="63" spans="1:20" ht="12">
      <c r="A63" t="s">
        <v>664</v>
      </c>
      <c r="B63" t="s">
        <v>683</v>
      </c>
      <c r="C63" s="4">
        <f>C24-C$38</f>
        <v>0.000613425925925927</v>
      </c>
      <c r="D63" s="4">
        <f>D24-D$38</f>
        <v>0.0007407407407407408</v>
      </c>
      <c r="E63" s="4">
        <f>E24-E$38</f>
        <v>0.0006365740740740737</v>
      </c>
      <c r="F63" s="4">
        <f aca="true" t="shared" si="8" ref="F63:H66">F24-F$39</f>
        <v>0.0006134259259259257</v>
      </c>
      <c r="G63" s="4">
        <f t="shared" si="8"/>
        <v>0.0022453703703703707</v>
      </c>
      <c r="H63" s="4">
        <f>H24-H$38</f>
        <v>0.00028935185185185173</v>
      </c>
      <c r="I63" s="4">
        <f>I24-I$38</f>
        <v>0.0006018518518518521</v>
      </c>
      <c r="N63" s="4">
        <f>N24-N$38</f>
        <v>0.009675925925925926</v>
      </c>
      <c r="O63" s="4">
        <f>O24-O$38</f>
        <v>0.0010300925925925926</v>
      </c>
      <c r="P63" s="4">
        <f>P24-P$38</f>
        <v>0.0017592592592592595</v>
      </c>
      <c r="Q63" s="4">
        <f>Q24-Q$38</f>
        <v>0.0016087962962962965</v>
      </c>
      <c r="R63" s="4">
        <f>R24-R$38</f>
        <v>0.002164351851851852</v>
      </c>
      <c r="S63" s="4">
        <f>S24-S$38</f>
        <v>0.0009143518518518518</v>
      </c>
      <c r="T63" s="19">
        <f t="shared" si="7"/>
        <v>0.022893518518518514</v>
      </c>
    </row>
    <row r="64" spans="1:20" ht="12">
      <c r="A64" t="s">
        <v>665</v>
      </c>
      <c r="B64" t="s">
        <v>684</v>
      </c>
      <c r="C64" s="4">
        <f aca="true" t="shared" si="9" ref="C64:D69">C25-C$38</f>
        <v>0.0005787037037037045</v>
      </c>
      <c r="D64" s="4">
        <f t="shared" si="9"/>
        <v>0.0008333333333333333</v>
      </c>
      <c r="E64" s="4">
        <f>E25-E$38</f>
        <v>0.0006481481481481486</v>
      </c>
      <c r="F64" s="4">
        <f t="shared" si="8"/>
        <v>0.0016550925925925926</v>
      </c>
      <c r="G64" s="4">
        <f t="shared" si="8"/>
        <v>0.00324074074074074</v>
      </c>
      <c r="H64" s="4">
        <f t="shared" si="8"/>
        <v>0</v>
      </c>
      <c r="N64" s="4">
        <f aca="true" t="shared" si="10" ref="N64:P67">N25-N$39</f>
        <v>0.013078703703703707</v>
      </c>
      <c r="O64" s="4">
        <f t="shared" si="10"/>
        <v>0.00025462962962962896</v>
      </c>
      <c r="P64" s="4">
        <f t="shared" si="10"/>
        <v>0.004363425925925926</v>
      </c>
      <c r="Q64" s="4">
        <f>Q25-Q$39</f>
        <v>0.001527777777777778</v>
      </c>
      <c r="R64" s="4">
        <f>R25-R$39</f>
        <v>0.0022222222222222227</v>
      </c>
      <c r="S64" s="4">
        <f>S25-S$38</f>
        <v>0.0007986111111111112</v>
      </c>
      <c r="T64" s="19">
        <f t="shared" si="7"/>
        <v>0.02920138888888889</v>
      </c>
    </row>
    <row r="65" spans="1:20" ht="12">
      <c r="A65" t="s">
        <v>666</v>
      </c>
      <c r="B65" t="s">
        <v>684</v>
      </c>
      <c r="C65" s="4">
        <f t="shared" si="9"/>
        <v>0.000590277777777779</v>
      </c>
      <c r="D65" s="4">
        <f t="shared" si="9"/>
        <v>0.0010416666666666667</v>
      </c>
      <c r="E65" s="4">
        <f>E26-E$38</f>
        <v>0.0006828703703703706</v>
      </c>
      <c r="F65" s="4">
        <f t="shared" si="8"/>
        <v>0.0014467592592592587</v>
      </c>
      <c r="G65" s="4">
        <f t="shared" si="8"/>
        <v>0.003125</v>
      </c>
      <c r="H65" s="4">
        <f>H26-H$39</f>
        <v>0.0001620370370370378</v>
      </c>
      <c r="N65" s="4">
        <f t="shared" si="10"/>
        <v>0.013055555555555556</v>
      </c>
      <c r="O65" s="4">
        <f t="shared" si="10"/>
        <v>0.00021990740740740738</v>
      </c>
      <c r="P65" s="4">
        <f>P26-P$39</f>
        <v>0.0043749999999999995</v>
      </c>
      <c r="Q65" s="4">
        <f>Q26-Q$39</f>
        <v>0.0016203703703703705</v>
      </c>
      <c r="R65" s="4">
        <f>R26-R$39</f>
        <v>0.0021064814814814817</v>
      </c>
      <c r="S65" s="4">
        <f>S26-S$38</f>
        <v>0.0007870370370370372</v>
      </c>
      <c r="T65" s="19">
        <f t="shared" si="7"/>
        <v>0.02921296296296297</v>
      </c>
    </row>
    <row r="66" spans="1:20" ht="12">
      <c r="A66" t="s">
        <v>667</v>
      </c>
      <c r="B66" t="s">
        <v>684</v>
      </c>
      <c r="C66" s="4">
        <f t="shared" si="9"/>
        <v>0.0005092592592592603</v>
      </c>
      <c r="D66" s="4">
        <f t="shared" si="9"/>
        <v>0.0009143518518518522</v>
      </c>
      <c r="E66" s="4">
        <f>E27-E$38</f>
        <v>0.0009143518518518524</v>
      </c>
      <c r="F66" s="4">
        <f t="shared" si="8"/>
        <v>0.0013773148148148147</v>
      </c>
      <c r="G66" s="4">
        <f t="shared" si="8"/>
        <v>0.003194444444444445</v>
      </c>
      <c r="H66" s="4">
        <f>H27-H$39</f>
        <v>9.25925925925929E-05</v>
      </c>
      <c r="N66" s="4">
        <f t="shared" si="10"/>
        <v>0.013055555555555556</v>
      </c>
      <c r="O66" s="4">
        <f t="shared" si="10"/>
        <v>0.0002777777777777774</v>
      </c>
      <c r="P66" s="4">
        <f>P27-P$39</f>
        <v>0.0043749999999999995</v>
      </c>
      <c r="Q66" s="4">
        <f>Q27-Q$39</f>
        <v>0.001539351851851852</v>
      </c>
      <c r="R66" s="4">
        <f>R27-R$39</f>
        <v>0.002037037037037037</v>
      </c>
      <c r="S66" s="4">
        <f>S27-S$38</f>
        <v>0.0009374999999999999</v>
      </c>
      <c r="T66" s="19">
        <f t="shared" si="7"/>
        <v>0.029224537037037042</v>
      </c>
    </row>
    <row r="67" spans="1:20" ht="12">
      <c r="A67" t="s">
        <v>668</v>
      </c>
      <c r="B67" t="s">
        <v>685</v>
      </c>
      <c r="C67" s="4">
        <f t="shared" si="9"/>
        <v>0.0008796296296296308</v>
      </c>
      <c r="D67" s="4">
        <f t="shared" si="9"/>
        <v>0.001388888888888889</v>
      </c>
      <c r="E67" s="4">
        <f>E28-E$38</f>
        <v>0.001747685185185185</v>
      </c>
      <c r="F67" s="4">
        <f>F28-F$38</f>
        <v>0.0010416666666666673</v>
      </c>
      <c r="G67" s="4">
        <f>G28-G$38</f>
        <v>0.011585648148148147</v>
      </c>
      <c r="H67" s="4">
        <f>H28-H$39</f>
        <v>0.0003472222222222227</v>
      </c>
      <c r="N67" s="4">
        <f t="shared" si="10"/>
        <v>0.008101851851851853</v>
      </c>
      <c r="O67" s="4">
        <f t="shared" si="10"/>
        <v>0.00261574074074074</v>
      </c>
      <c r="P67" s="4">
        <f>P28-P$38</f>
        <v>0.0037962962962962963</v>
      </c>
      <c r="Q67" s="4">
        <f>Q28-Q$38</f>
        <v>0.0030902777777777777</v>
      </c>
      <c r="R67" s="4">
        <f>R28-R$38</f>
        <v>0.0031597222222222226</v>
      </c>
      <c r="S67" s="4">
        <f>S28-S$38</f>
        <v>0.0008680555555555556</v>
      </c>
      <c r="T67" s="19">
        <f t="shared" si="7"/>
        <v>0.038622685185185184</v>
      </c>
    </row>
    <row r="68" spans="1:5" ht="12">
      <c r="A68" t="s">
        <v>669</v>
      </c>
      <c r="B68" t="s">
        <v>701</v>
      </c>
      <c r="C68" s="4">
        <f t="shared" si="9"/>
        <v>0.0007638888888888901</v>
      </c>
      <c r="D68" s="4">
        <f t="shared" si="9"/>
        <v>0.0016666666666666668</v>
      </c>
      <c r="E68" s="4">
        <f>E29-E$38</f>
        <v>0.0011226851851851853</v>
      </c>
    </row>
    <row r="69" spans="1:5" ht="12">
      <c r="A69" t="s">
        <v>670</v>
      </c>
      <c r="B69" t="s">
        <v>701</v>
      </c>
      <c r="C69" s="4">
        <f t="shared" si="9"/>
        <v>0.0009143518518518528</v>
      </c>
      <c r="D69" s="4">
        <f t="shared" si="9"/>
        <v>0.001400462962962963</v>
      </c>
      <c r="E69" s="4">
        <f>E30-E$38</f>
        <v>0.0014236111111111112</v>
      </c>
    </row>
    <row r="70" spans="4:5" ht="12">
      <c r="D70" s="4"/>
      <c r="E70" s="4"/>
    </row>
    <row r="71" spans="4:5" ht="12">
      <c r="D71" s="4"/>
      <c r="E71" s="4"/>
    </row>
    <row r="72" spans="1:5" ht="15">
      <c r="A72" s="17" t="s">
        <v>708</v>
      </c>
      <c r="D72" s="4"/>
      <c r="E72" s="4"/>
    </row>
    <row r="73" spans="4:5" ht="12">
      <c r="D73" s="4"/>
      <c r="E73" s="4"/>
    </row>
    <row r="74" spans="1:21" ht="12">
      <c r="A74" s="1" t="s">
        <v>699</v>
      </c>
      <c r="B74" t="s">
        <v>671</v>
      </c>
      <c r="C74" s="8">
        <v>1</v>
      </c>
      <c r="D74" s="8">
        <v>2</v>
      </c>
      <c r="E74" s="8">
        <v>3</v>
      </c>
      <c r="F74" s="8">
        <v>4</v>
      </c>
      <c r="G74" s="8">
        <v>5</v>
      </c>
      <c r="H74" s="8" t="s">
        <v>695</v>
      </c>
      <c r="I74" s="8" t="s">
        <v>696</v>
      </c>
      <c r="J74" s="8">
        <v>7</v>
      </c>
      <c r="K74" s="8">
        <v>8</v>
      </c>
      <c r="L74" s="8">
        <v>9</v>
      </c>
      <c r="M74" s="8">
        <v>10</v>
      </c>
      <c r="N74" s="8">
        <v>11</v>
      </c>
      <c r="O74" s="8">
        <v>12</v>
      </c>
      <c r="P74" s="8">
        <v>13</v>
      </c>
      <c r="Q74" s="8">
        <v>14</v>
      </c>
      <c r="R74" s="8">
        <v>15</v>
      </c>
      <c r="S74" s="8" t="s">
        <v>693</v>
      </c>
      <c r="T74" s="18" t="s">
        <v>713</v>
      </c>
      <c r="U74" s="1" t="s">
        <v>709</v>
      </c>
    </row>
    <row r="75" spans="1:21" ht="12">
      <c r="A75" t="s">
        <v>648</v>
      </c>
      <c r="B75" t="s">
        <v>672</v>
      </c>
      <c r="C75" s="21">
        <f>C45/C$35</f>
        <v>0.13684210526315896</v>
      </c>
      <c r="D75" s="21">
        <f>D45/D$35</f>
        <v>0.09933774834436926</v>
      </c>
      <c r="E75" s="21">
        <f>E45/E$35</f>
        <v>0.051724137931036106</v>
      </c>
      <c r="F75" s="21">
        <f>F45/F$35</f>
        <v>0</v>
      </c>
      <c r="G75" s="21">
        <f>G45/G$35</f>
        <v>0.0074626865671642275</v>
      </c>
      <c r="H75" s="21">
        <f>H45/H$36</f>
        <v>0.3800539083557954</v>
      </c>
      <c r="J75" s="21">
        <f>J45/J$36</f>
        <v>0.05217391304347941</v>
      </c>
      <c r="K75" s="21">
        <f>K45/K$36</f>
        <v>0</v>
      </c>
      <c r="L75" s="21">
        <f>L45/L$36</f>
        <v>0.15151515151514985</v>
      </c>
      <c r="M75" s="21">
        <f>M45/M$35</f>
        <v>0.04977375565610897</v>
      </c>
      <c r="N75" s="21">
        <f>N45/N$35</f>
        <v>0.30419580419580405</v>
      </c>
      <c r="O75" s="21">
        <f>O45/O$35</f>
        <v>0.7852760736196314</v>
      </c>
      <c r="P75" s="21">
        <f>P45/P$35</f>
        <v>0.01047120418848181</v>
      </c>
      <c r="Q75" s="21">
        <f>Q45/Q$35</f>
        <v>0.027397260273971755</v>
      </c>
      <c r="R75" s="21">
        <f>R45/R$35</f>
        <v>0.0411522633744872</v>
      </c>
      <c r="S75" s="21">
        <f>S45/S$35</f>
        <v>0.09374999999999929</v>
      </c>
      <c r="T75" s="22">
        <f>LARGE(C75:S75,12)</f>
        <v>0.027397260273971755</v>
      </c>
      <c r="U75" s="22">
        <f>MEDIAN(C75:S75)</f>
        <v>0.05194902548725776</v>
      </c>
    </row>
    <row r="76" spans="1:21" ht="12">
      <c r="A76" t="s">
        <v>649</v>
      </c>
      <c r="B76" t="s">
        <v>672</v>
      </c>
      <c r="C76" s="21">
        <f aca="true" t="shared" si="11" ref="C76:D89">C46/C$35</f>
        <v>0.021052631578948048</v>
      </c>
      <c r="D76" s="21">
        <f t="shared" si="11"/>
        <v>0.11258278145695345</v>
      </c>
      <c r="E76" s="21">
        <f>E46/E$35</f>
        <v>0.040229885057471236</v>
      </c>
      <c r="F76" s="21">
        <f>F46/F$35</f>
        <v>0.06818181818181865</v>
      </c>
      <c r="G76" s="21">
        <f>G46/G$35</f>
        <v>0.01990049751243788</v>
      </c>
      <c r="H76" s="21">
        <f>H46/H$36</f>
        <v>0.36118598382749334</v>
      </c>
      <c r="J76" s="21">
        <f>J46/J$36</f>
        <v>0.06956521739130425</v>
      </c>
      <c r="K76" s="21">
        <f>K46/K$36</f>
        <v>0.03396226415094378</v>
      </c>
      <c r="L76" s="21">
        <f>L46/L$36</f>
        <v>0.030303030303030307</v>
      </c>
      <c r="M76" s="21">
        <f aca="true" t="shared" si="12" ref="M76:N89">M46/M$35</f>
        <v>0.10859728506787315</v>
      </c>
      <c r="N76" s="21">
        <f t="shared" si="12"/>
        <v>0.6993006993006993</v>
      </c>
      <c r="O76" s="21">
        <f>O46/O$35</f>
        <v>0.03680981595092014</v>
      </c>
      <c r="P76" s="21">
        <f>P46/P$35</f>
        <v>0</v>
      </c>
      <c r="Q76" s="21">
        <f>Q46/Q$35</f>
        <v>0.054794520547945216</v>
      </c>
      <c r="R76" s="21">
        <f>R46/R$35</f>
        <v>0.06172839506172849</v>
      </c>
      <c r="S76" s="21">
        <f>S46/S$35</f>
        <v>0.04687500000000016</v>
      </c>
      <c r="T76" s="22">
        <f aca="true" t="shared" si="13" ref="T76:T89">LARGE(C76:S76,12)</f>
        <v>0.03396226415094378</v>
      </c>
      <c r="U76" s="22">
        <f aca="true" t="shared" si="14" ref="U76:U89">MEDIAN(C76:S76)</f>
        <v>0.050834760273972684</v>
      </c>
    </row>
    <row r="77" spans="1:21" ht="12">
      <c r="A77" t="s">
        <v>650</v>
      </c>
      <c r="B77" t="s">
        <v>673</v>
      </c>
      <c r="C77" s="21">
        <f t="shared" si="11"/>
        <v>0.0736842105263168</v>
      </c>
      <c r="D77" s="21">
        <f t="shared" si="11"/>
        <v>0.1456953642384106</v>
      </c>
      <c r="E77" s="21">
        <f>E47/E$35</f>
        <v>0.022988505747126513</v>
      </c>
      <c r="F77" s="21">
        <f>F47/F$35</f>
        <v>0.5909090909090915</v>
      </c>
      <c r="G77" s="21">
        <f aca="true" t="shared" si="15" ref="G77:I79">G47/G$35</f>
        <v>0.2139303482587065</v>
      </c>
      <c r="H77" s="21">
        <f t="shared" si="15"/>
        <v>0.13043478260869568</v>
      </c>
      <c r="I77" s="21">
        <f t="shared" si="15"/>
        <v>0.19796954314720824</v>
      </c>
      <c r="J77" s="21">
        <f aca="true" t="shared" si="16" ref="J77:K79">J47/J$35</f>
        <v>0.08280254777070073</v>
      </c>
      <c r="K77" s="21">
        <f t="shared" si="16"/>
        <v>0.16265060240963883</v>
      </c>
      <c r="L77" s="21">
        <f>L47/L$35</f>
        <v>0.073170731707317</v>
      </c>
      <c r="M77" s="21">
        <f t="shared" si="12"/>
        <v>0.40271493212669673</v>
      </c>
      <c r="N77" s="21">
        <f t="shared" si="12"/>
        <v>0.0944055944055945</v>
      </c>
      <c r="O77" s="21">
        <f>O47/O$35</f>
        <v>0.6196319018404908</v>
      </c>
      <c r="P77" s="21">
        <f>P47/P$35</f>
        <v>0.02617801047120423</v>
      </c>
      <c r="Q77" s="21">
        <f>Q47/Q$35</f>
        <v>0</v>
      </c>
      <c r="R77" s="21">
        <f>R47/R$35</f>
        <v>0.0740740740740741</v>
      </c>
      <c r="S77" s="21">
        <f>S47/S$35</f>
        <v>0.1406250000000002</v>
      </c>
      <c r="T77" s="22">
        <f t="shared" si="13"/>
        <v>0.0740740740740741</v>
      </c>
      <c r="U77" s="22">
        <f t="shared" si="14"/>
        <v>0.13043478260869568</v>
      </c>
    </row>
    <row r="78" spans="1:21" ht="12">
      <c r="A78" t="s">
        <v>651</v>
      </c>
      <c r="B78" t="s">
        <v>672</v>
      </c>
      <c r="C78" s="21">
        <f t="shared" si="11"/>
        <v>0</v>
      </c>
      <c r="D78" s="21">
        <f t="shared" si="11"/>
        <v>0.15894039735099327</v>
      </c>
      <c r="E78" s="21">
        <f>E48/E$35</f>
        <v>0.09195402298850584</v>
      </c>
      <c r="F78" s="21">
        <f>F48/F$35</f>
        <v>0.0075757575757579585</v>
      </c>
      <c r="G78" s="21">
        <f>G48/G$35</f>
        <v>0.024875621890547303</v>
      </c>
      <c r="H78" s="21">
        <f>H48/H$36</f>
        <v>0.33423180592991936</v>
      </c>
      <c r="J78" s="21">
        <f>J48/J$36</f>
        <v>0.11304347826086954</v>
      </c>
      <c r="K78" s="21">
        <f>K48/K$36</f>
        <v>0.06415094339622705</v>
      </c>
      <c r="L78" s="21">
        <f>L48/L$36</f>
        <v>0</v>
      </c>
      <c r="M78" s="21">
        <f t="shared" si="12"/>
        <v>0.06334841628959272</v>
      </c>
      <c r="N78" s="21">
        <f t="shared" si="12"/>
        <v>0.7202797202797201</v>
      </c>
      <c r="O78" s="21">
        <f>O48/O$35</f>
        <v>0</v>
      </c>
      <c r="P78" s="21">
        <f>P48/P$35</f>
        <v>0.03141361256544523</v>
      </c>
      <c r="Q78" s="21">
        <f>Q48/Q$35</f>
        <v>0.018264840182648463</v>
      </c>
      <c r="R78" s="21">
        <f>R48/R$35</f>
        <v>0.11111111111111122</v>
      </c>
      <c r="S78" s="21">
        <f>S48/S$35</f>
        <v>0.1406250000000002</v>
      </c>
      <c r="T78" s="22">
        <f t="shared" si="13"/>
        <v>0.018264840182648463</v>
      </c>
      <c r="U78" s="22">
        <f t="shared" si="14"/>
        <v>0.06374967984290988</v>
      </c>
    </row>
    <row r="79" spans="1:21" ht="12">
      <c r="A79" t="s">
        <v>652</v>
      </c>
      <c r="B79" t="s">
        <v>680</v>
      </c>
      <c r="C79" s="21">
        <f t="shared" si="11"/>
        <v>0.1789473684210537</v>
      </c>
      <c r="D79" s="21">
        <f t="shared" si="11"/>
        <v>0.0927152317880794</v>
      </c>
      <c r="E79" s="21">
        <f>E49/E$35</f>
        <v>0</v>
      </c>
      <c r="F79" s="21">
        <f>F49/F$35</f>
        <v>0.5909090909090915</v>
      </c>
      <c r="G79" s="21">
        <f>G49/G$35</f>
        <v>0.16169154228855728</v>
      </c>
      <c r="H79" s="21">
        <f t="shared" si="15"/>
        <v>0.15217391304347816</v>
      </c>
      <c r="I79" s="21">
        <f t="shared" si="15"/>
        <v>0.3401015228426396</v>
      </c>
      <c r="J79" s="21">
        <f>J49/J$35</f>
        <v>0.012738853503184636</v>
      </c>
      <c r="K79" s="21">
        <f t="shared" si="16"/>
        <v>0.2590361445783134</v>
      </c>
      <c r="L79" s="21">
        <f>L49/L$35</f>
        <v>0</v>
      </c>
      <c r="M79" s="21">
        <f t="shared" si="12"/>
        <v>0</v>
      </c>
      <c r="N79" s="21">
        <f t="shared" si="12"/>
        <v>0.40209790209790214</v>
      </c>
      <c r="O79" s="21">
        <f>O49/O$35</f>
        <v>0.9509202453987728</v>
      </c>
      <c r="P79" s="21">
        <f>P49/P$36</f>
        <v>0</v>
      </c>
      <c r="Q79" s="21">
        <f>Q49/Q$36</f>
        <v>0</v>
      </c>
      <c r="R79" s="21">
        <f>R49/R$36</f>
        <v>0.4788732394366199</v>
      </c>
      <c r="S79" s="21">
        <f>S49/S$35</f>
        <v>0.5468750000000001</v>
      </c>
      <c r="T79" s="22">
        <f t="shared" si="13"/>
        <v>0.012738853503184636</v>
      </c>
      <c r="U79" s="22">
        <f t="shared" si="14"/>
        <v>0.16169154228855728</v>
      </c>
    </row>
    <row r="80" spans="1:21" ht="12">
      <c r="A80" t="s">
        <v>653</v>
      </c>
      <c r="B80" t="s">
        <v>674</v>
      </c>
      <c r="C80" s="21">
        <f t="shared" si="11"/>
        <v>0.06315789473684316</v>
      </c>
      <c r="D80" s="21">
        <f t="shared" si="11"/>
        <v>0.09933774834437076</v>
      </c>
      <c r="E80" s="21">
        <f>E50/E$35</f>
        <v>0.011494252873563364</v>
      </c>
      <c r="F80" s="21">
        <f>F50/F$36</f>
        <v>0.24324324324324312</v>
      </c>
      <c r="G80" s="21">
        <f>G50/G$36</f>
        <v>0.5057142857142856</v>
      </c>
      <c r="H80" s="21">
        <f>H50/H$36</f>
        <v>0</v>
      </c>
      <c r="J80" s="21">
        <f>J50/J$36</f>
        <v>0</v>
      </c>
      <c r="K80" s="21">
        <f>K50/K$36</f>
        <v>0.022641509433962845</v>
      </c>
      <c r="L80" s="21">
        <f>L50/L$36</f>
        <v>0.26262626262626276</v>
      </c>
      <c r="M80" s="21">
        <f t="shared" si="12"/>
        <v>0.167420814479638</v>
      </c>
      <c r="N80" s="21">
        <f t="shared" si="12"/>
        <v>0</v>
      </c>
      <c r="O80" s="21">
        <f>O50/O$35</f>
        <v>0.8036809815950923</v>
      </c>
      <c r="P80" s="21">
        <f>P50/P$35</f>
        <v>0.03141361256544523</v>
      </c>
      <c r="Q80" s="21">
        <f>Q50/Q$35</f>
        <v>0.575342465753425</v>
      </c>
      <c r="R80" s="21">
        <f>R50/R$35</f>
        <v>0</v>
      </c>
      <c r="S80" s="21">
        <f>S50/S$35</f>
        <v>0</v>
      </c>
      <c r="T80" s="22">
        <f t="shared" si="13"/>
        <v>0</v>
      </c>
      <c r="U80" s="22">
        <f t="shared" si="14"/>
        <v>0.047285753651144194</v>
      </c>
    </row>
    <row r="81" spans="1:21" ht="12">
      <c r="A81" t="s">
        <v>654</v>
      </c>
      <c r="B81" t="s">
        <v>672</v>
      </c>
      <c r="C81" s="21">
        <f t="shared" si="11"/>
        <v>0.11578947368421151</v>
      </c>
      <c r="D81" s="21">
        <f t="shared" si="11"/>
        <v>0</v>
      </c>
      <c r="E81" s="21">
        <f>E51/E$35</f>
        <v>0.06321839080459775</v>
      </c>
      <c r="F81" s="21">
        <f>F51/F$35</f>
        <v>0.07575757575757604</v>
      </c>
      <c r="G81" s="21">
        <f>G51/G$35</f>
        <v>0</v>
      </c>
      <c r="H81" s="21">
        <f>H51/H$36</f>
        <v>0.2533692722371971</v>
      </c>
      <c r="J81" s="21">
        <f>J51/J$36</f>
        <v>0.13913043478260867</v>
      </c>
      <c r="K81" s="21">
        <f>K51/K$36</f>
        <v>0.1358490566037741</v>
      </c>
      <c r="L81" s="21">
        <f>L51/L$36</f>
        <v>0.07070707070707066</v>
      </c>
      <c r="M81" s="21">
        <f t="shared" si="12"/>
        <v>0.11764705882352937</v>
      </c>
      <c r="N81" s="21">
        <f t="shared" si="12"/>
        <v>0.8531468531468532</v>
      </c>
      <c r="O81" s="21">
        <f>O51/O$35</f>
        <v>0.33742331288343547</v>
      </c>
      <c r="P81" s="21">
        <f>P51/P$35</f>
        <v>0.12565445026178035</v>
      </c>
      <c r="Q81" s="21">
        <f>Q51/Q$35</f>
        <v>0.3789954337899545</v>
      </c>
      <c r="R81" s="21">
        <f>R51/R$35</f>
        <v>0.04938271604938273</v>
      </c>
      <c r="S81" s="21">
        <f>S51/S$35</f>
        <v>0.06250000000000007</v>
      </c>
      <c r="T81" s="22">
        <f t="shared" si="13"/>
        <v>0.06321839080459775</v>
      </c>
      <c r="U81" s="22">
        <f t="shared" si="14"/>
        <v>0.11671826625387044</v>
      </c>
    </row>
    <row r="82" spans="1:21" ht="12">
      <c r="A82" t="s">
        <v>655</v>
      </c>
      <c r="B82" t="s">
        <v>675</v>
      </c>
      <c r="C82" s="21">
        <f t="shared" si="11"/>
        <v>0.5894736842105278</v>
      </c>
      <c r="D82" s="21">
        <f t="shared" si="11"/>
        <v>0.03973509933774835</v>
      </c>
      <c r="E82" s="21">
        <f>E52/E$35</f>
        <v>0.22988505747126428</v>
      </c>
      <c r="F82" s="21">
        <f>F52/F$36</f>
        <v>0</v>
      </c>
      <c r="G82" s="21">
        <f>G52/G$36</f>
        <v>0</v>
      </c>
      <c r="H82" s="21">
        <f>H52/H$35</f>
        <v>0</v>
      </c>
      <c r="I82" s="21">
        <f>I52/I$35</f>
        <v>0.05583756345177669</v>
      </c>
      <c r="J82" s="21">
        <f>J52/J$35</f>
        <v>0.06369426751592354</v>
      </c>
      <c r="K82" s="21">
        <f>K52/K$36</f>
        <v>0.04528301886792527</v>
      </c>
      <c r="L82" s="21">
        <f>L52/L$36</f>
        <v>0.13131313131313127</v>
      </c>
      <c r="M82" s="21">
        <f>M52/M$36</f>
        <v>0.03503184713375787</v>
      </c>
      <c r="N82" s="21">
        <f>N52/N$36</f>
        <v>0</v>
      </c>
      <c r="O82" s="21">
        <f>O52/O$36</f>
        <v>0</v>
      </c>
      <c r="P82" s="21">
        <f>P52/P$36</f>
        <v>0.176300578034682</v>
      </c>
      <c r="Q82" s="21">
        <f>Q52/Q$36</f>
        <v>0.907216494845361</v>
      </c>
      <c r="R82" s="21">
        <f>R52/R$36</f>
        <v>0.27464788732394374</v>
      </c>
      <c r="S82" s="21">
        <f>S52/S$35</f>
        <v>0.21875000000000014</v>
      </c>
      <c r="T82" s="22">
        <f t="shared" si="13"/>
        <v>0.03503184713375787</v>
      </c>
      <c r="U82" s="22">
        <f t="shared" si="14"/>
        <v>0.05583756345177669</v>
      </c>
    </row>
    <row r="83" spans="1:21" ht="12">
      <c r="A83" t="s">
        <v>656</v>
      </c>
      <c r="B83" t="s">
        <v>676</v>
      </c>
      <c r="C83" s="21">
        <f>C53/C$36</f>
        <v>0.028436018957345977</v>
      </c>
      <c r="D83" s="21">
        <f>D53/D$36</f>
        <v>0.03861003861003867</v>
      </c>
      <c r="E83" s="21">
        <f>E53/E$36</f>
        <v>0.14414414414414412</v>
      </c>
      <c r="F83" s="21">
        <f>F53/F$35</f>
        <v>0.12878787878787934</v>
      </c>
      <c r="G83" s="21">
        <f>G53/G$35</f>
        <v>0.1194029850746269</v>
      </c>
      <c r="H83" s="21">
        <f>H53/H$35</f>
        <v>0.43478260869565216</v>
      </c>
      <c r="I83" s="21">
        <f>I53/I$35</f>
        <v>0.24365482233502522</v>
      </c>
      <c r="J83" s="21">
        <f>J53/J$35</f>
        <v>0</v>
      </c>
      <c r="K83" s="21">
        <f>K53/K$35</f>
        <v>0.1746987951807231</v>
      </c>
      <c r="L83" s="21">
        <f>L53/L$35</f>
        <v>0.38048780487804884</v>
      </c>
      <c r="M83" s="21">
        <f t="shared" si="12"/>
        <v>0.3981900452488689</v>
      </c>
      <c r="N83" s="21">
        <f t="shared" si="12"/>
        <v>0.22727272727272735</v>
      </c>
      <c r="O83" s="21">
        <f>O53/O$35</f>
        <v>0.22699386503067495</v>
      </c>
      <c r="P83" s="21">
        <f>P53/P$35</f>
        <v>0.3403141361256546</v>
      </c>
      <c r="Q83" s="21">
        <f>Q53/Q$35</f>
        <v>0.41552511415525123</v>
      </c>
      <c r="R83" s="21">
        <f>R53/R$35</f>
        <v>0.024691358024691364</v>
      </c>
      <c r="S83" s="21">
        <f>S53/S$35</f>
        <v>0.171875</v>
      </c>
      <c r="T83" s="22">
        <f t="shared" si="13"/>
        <v>0.12878787878787934</v>
      </c>
      <c r="U83" s="22">
        <f t="shared" si="14"/>
        <v>0.1746987951807231</v>
      </c>
    </row>
    <row r="84" spans="1:21" ht="12">
      <c r="A84" t="s">
        <v>657</v>
      </c>
      <c r="B84" t="s">
        <v>677</v>
      </c>
      <c r="C84" s="21">
        <f t="shared" si="11"/>
        <v>0.04210526315789571</v>
      </c>
      <c r="D84" s="21">
        <f t="shared" si="11"/>
        <v>0.08609271523178805</v>
      </c>
      <c r="E84" s="21">
        <f>E54/E$35</f>
        <v>0.01724137931034494</v>
      </c>
      <c r="F84" s="21">
        <f>F54/F$35</f>
        <v>0.06818181818181865</v>
      </c>
      <c r="G84" s="21">
        <f>G54/G$35</f>
        <v>0.012437810945273652</v>
      </c>
      <c r="H84" s="21">
        <f>H54/H$35</f>
        <v>0.26086956521739113</v>
      </c>
      <c r="I84" s="21">
        <f>I54/I$35</f>
        <v>0</v>
      </c>
      <c r="J84" s="21">
        <f>J54/J$35</f>
        <v>0.02547770700636951</v>
      </c>
      <c r="K84" s="21">
        <f>K54/K$35</f>
        <v>0.5180722891566267</v>
      </c>
      <c r="L84" s="21">
        <f>L54/L$35</f>
        <v>0.22926829268292692</v>
      </c>
      <c r="M84" s="21">
        <f>M54/M$36</f>
        <v>0</v>
      </c>
      <c r="N84" s="21">
        <f>N54/N$36</f>
        <v>1.1758620689655177</v>
      </c>
      <c r="O84" s="21">
        <f>O54/O$36</f>
        <v>0.0035335689045934856</v>
      </c>
      <c r="P84" s="21">
        <f>P54/P$35</f>
        <v>0</v>
      </c>
      <c r="Q84" s="21">
        <f>Q54/Q$35</f>
        <v>0.14611872146118737</v>
      </c>
      <c r="R84" s="21">
        <f>R54/R$35</f>
        <v>0.09876543209876561</v>
      </c>
      <c r="S84" s="21">
        <f>S54/S$35</f>
        <v>0.39062500000000017</v>
      </c>
      <c r="T84" s="22">
        <f t="shared" si="13"/>
        <v>0.01724137931034494</v>
      </c>
      <c r="U84" s="22">
        <f t="shared" si="14"/>
        <v>0.06818181818181865</v>
      </c>
    </row>
    <row r="85" spans="1:21" ht="12">
      <c r="A85" t="s">
        <v>658</v>
      </c>
      <c r="B85" t="s">
        <v>697</v>
      </c>
      <c r="C85" s="21">
        <f t="shared" si="11"/>
        <v>0.3578947368421066</v>
      </c>
      <c r="D85" s="21">
        <f t="shared" si="11"/>
        <v>0.31788079470198666</v>
      </c>
      <c r="E85" s="21">
        <f>E55/E$35</f>
        <v>0.4195402298850575</v>
      </c>
      <c r="F85" s="21">
        <f>F55/F$36</f>
        <v>0.31081081081081063</v>
      </c>
      <c r="G85" s="21">
        <f>G55/G$36</f>
        <v>0.6028571428571428</v>
      </c>
      <c r="H85" s="21">
        <f>H55/H$35</f>
        <v>0.7173913043478259</v>
      </c>
      <c r="I85" s="21">
        <f>I55/I$35</f>
        <v>0.30456852791878175</v>
      </c>
      <c r="J85" s="21">
        <f>J55/J$35</f>
        <v>0.2802547770700635</v>
      </c>
      <c r="K85" s="21">
        <f>K55/K$35</f>
        <v>0</v>
      </c>
      <c r="L85" s="21">
        <f>L55/L$35</f>
        <v>0.8585365853658536</v>
      </c>
      <c r="M85" s="21">
        <f t="shared" si="12"/>
        <v>0.7647058823529412</v>
      </c>
      <c r="N85" s="21">
        <f t="shared" si="12"/>
        <v>0.541958041958042</v>
      </c>
      <c r="O85" s="21">
        <f>O55/O$35</f>
        <v>0.5030674846625764</v>
      </c>
      <c r="P85" s="21">
        <f aca="true" t="shared" si="17" ref="P85:Q88">P55/P$36</f>
        <v>0.22832369942196534</v>
      </c>
      <c r="Q85" s="21">
        <f t="shared" si="17"/>
        <v>0.4484536082474229</v>
      </c>
      <c r="R85" s="21">
        <f>R55/R$36</f>
        <v>0.3450704225352112</v>
      </c>
      <c r="S85" s="21">
        <f>S55/S$35</f>
        <v>0.6875000000000001</v>
      </c>
      <c r="T85" s="22">
        <f t="shared" si="13"/>
        <v>0.31788079470198666</v>
      </c>
      <c r="U85" s="22">
        <f t="shared" si="14"/>
        <v>0.4195402298850575</v>
      </c>
    </row>
    <row r="86" spans="1:21" ht="12">
      <c r="A86" t="s">
        <v>659</v>
      </c>
      <c r="B86" t="s">
        <v>678</v>
      </c>
      <c r="C86" s="21">
        <f t="shared" si="11"/>
        <v>0.2526315789473695</v>
      </c>
      <c r="D86" s="21">
        <f t="shared" si="11"/>
        <v>0.31125827814569534</v>
      </c>
      <c r="E86" s="21">
        <f>E56/E$35</f>
        <v>0.4597701149425288</v>
      </c>
      <c r="F86" s="21">
        <f>F56/F$36</f>
        <v>0.1261261261261262</v>
      </c>
      <c r="G86" s="21">
        <f>G56/G$36</f>
        <v>0.7514285714285716</v>
      </c>
      <c r="H86" s="21">
        <f>H56/H$35</f>
        <v>0.3913043478260868</v>
      </c>
      <c r="I86" s="21">
        <f>I56/I$35</f>
        <v>0.3756345177664975</v>
      </c>
      <c r="J86" s="21">
        <f>J56/J$35</f>
        <v>0.10191082802547768</v>
      </c>
      <c r="K86" s="21">
        <f>K56/K$35</f>
        <v>0.180722891566265</v>
      </c>
      <c r="L86" s="21">
        <f>L56/L$35</f>
        <v>0.5902439024390245</v>
      </c>
      <c r="M86" s="21">
        <f>M56/M$36</f>
        <v>0.1910828025477706</v>
      </c>
      <c r="N86" s="21">
        <f>N56/N$36</f>
        <v>0.993103448275862</v>
      </c>
      <c r="O86" s="21">
        <f>O56/O$36</f>
        <v>0.0636042402826854</v>
      </c>
      <c r="P86" s="21">
        <f t="shared" si="17"/>
        <v>0.26589595375722536</v>
      </c>
      <c r="Q86" s="21">
        <f t="shared" si="17"/>
        <v>0.1804123711340205</v>
      </c>
      <c r="R86" s="21">
        <f>R56/R$36</f>
        <v>0.45774647887323977</v>
      </c>
      <c r="S86" s="21">
        <f>S56/S$35</f>
        <v>0.40625000000000006</v>
      </c>
      <c r="T86" s="22">
        <f t="shared" si="13"/>
        <v>0.1910828025477706</v>
      </c>
      <c r="U86" s="22">
        <f t="shared" si="14"/>
        <v>0.31125827814569534</v>
      </c>
    </row>
    <row r="87" spans="1:21" ht="12">
      <c r="A87" t="s">
        <v>660</v>
      </c>
      <c r="B87" t="s">
        <v>679</v>
      </c>
      <c r="C87" s="21">
        <f>C57/C$36</f>
        <v>0</v>
      </c>
      <c r="D87" s="21">
        <f>D57/D$36</f>
        <v>0</v>
      </c>
      <c r="E87" s="21">
        <f>E57/E$36</f>
        <v>0.2792792792792791</v>
      </c>
      <c r="F87" s="21">
        <f>F57/F$35</f>
        <v>0.2121212121212125</v>
      </c>
      <c r="G87" s="21">
        <f>G57/G$35</f>
        <v>0.6044776119402987</v>
      </c>
      <c r="H87" s="21">
        <f>H57/H$35</f>
        <v>0.4130434782608693</v>
      </c>
      <c r="I87" s="21">
        <f>I57/I$35</f>
        <v>0.22842639593908623</v>
      </c>
      <c r="J87" s="21">
        <f>J57/J$35</f>
        <v>0.006369426751592318</v>
      </c>
      <c r="K87" s="21">
        <f>K57/K$35</f>
        <v>0.16265060240963883</v>
      </c>
      <c r="L87" s="21">
        <f>L57/L$35</f>
        <v>0.26341463414634136</v>
      </c>
      <c r="M87" s="21">
        <f t="shared" si="12"/>
        <v>0.2081447963800906</v>
      </c>
      <c r="N87" s="21">
        <f t="shared" si="12"/>
        <v>0.6363636363636365</v>
      </c>
      <c r="O87" s="21">
        <f>O57/O$35</f>
        <v>1.0490797546012267</v>
      </c>
      <c r="P87" s="21">
        <f t="shared" si="17"/>
        <v>0.27745664739884396</v>
      </c>
      <c r="Q87" s="21">
        <f t="shared" si="17"/>
        <v>2.97938144329897</v>
      </c>
      <c r="R87" s="21">
        <f>R57/R$36</f>
        <v>0</v>
      </c>
      <c r="S87" s="21">
        <f>S57/S$35</f>
        <v>0.46874999999999994</v>
      </c>
      <c r="T87" s="22">
        <f t="shared" si="13"/>
        <v>0.2081447963800906</v>
      </c>
      <c r="U87" s="22">
        <f t="shared" si="14"/>
        <v>0.26341463414634136</v>
      </c>
    </row>
    <row r="88" spans="1:21" ht="12">
      <c r="A88" t="s">
        <v>661</v>
      </c>
      <c r="B88" t="s">
        <v>680</v>
      </c>
      <c r="C88" s="21">
        <f t="shared" si="11"/>
        <v>0.4000000000000013</v>
      </c>
      <c r="D88" s="21">
        <f t="shared" si="11"/>
        <v>0.5165562913907282</v>
      </c>
      <c r="E88" s="21">
        <f>E58/E$35</f>
        <v>0.41379310344827575</v>
      </c>
      <c r="F88" s="21">
        <f>F58/F$35</f>
        <v>0.40151515151515205</v>
      </c>
      <c r="G88" s="21">
        <f>G58/G$35</f>
        <v>1.0398009950248757</v>
      </c>
      <c r="H88" s="21">
        <f>H58/H$35</f>
        <v>2.869565217391304</v>
      </c>
      <c r="I88" s="21">
        <f>I58/I$35</f>
        <v>0.5583756345177663</v>
      </c>
      <c r="J88" s="21">
        <f>J58/J$35</f>
        <v>0.4777070063694266</v>
      </c>
      <c r="K88" s="21">
        <f>K58/K$35</f>
        <v>0.18674698795180736</v>
      </c>
      <c r="L88" s="21">
        <f>L58/L$35</f>
        <v>1.8439024390243905</v>
      </c>
      <c r="M88" s="21">
        <f t="shared" si="12"/>
        <v>0.5837104072398188</v>
      </c>
      <c r="N88" s="21">
        <f t="shared" si="12"/>
        <v>0.562937062937063</v>
      </c>
      <c r="O88" s="21">
        <f>O58/O$35</f>
        <v>0.638036809815951</v>
      </c>
      <c r="P88" s="21">
        <f t="shared" si="17"/>
        <v>1.4508670520231213</v>
      </c>
      <c r="Q88" s="21">
        <f t="shared" si="17"/>
        <v>0.6804123711340208</v>
      </c>
      <c r="R88" s="21">
        <f>R58/R$36</f>
        <v>0.4718309859154932</v>
      </c>
      <c r="S88" s="21">
        <f>S58/S$35</f>
        <v>0.6406250000000001</v>
      </c>
      <c r="T88" s="22">
        <f t="shared" si="13"/>
        <v>0.4777070063694266</v>
      </c>
      <c r="U88" s="22">
        <f t="shared" si="14"/>
        <v>0.562937062937063</v>
      </c>
    </row>
    <row r="89" spans="1:21" ht="12">
      <c r="A89" t="s">
        <v>662</v>
      </c>
      <c r="B89" t="s">
        <v>681</v>
      </c>
      <c r="C89" s="21">
        <f t="shared" si="11"/>
        <v>0.18947368421052752</v>
      </c>
      <c r="D89" s="21">
        <f t="shared" si="11"/>
        <v>0.7218543046357613</v>
      </c>
      <c r="E89" s="21">
        <f>E59/E$35</f>
        <v>0.396551724137931</v>
      </c>
      <c r="F89" s="21">
        <f>F59/F$36</f>
        <v>0.4549549549549551</v>
      </c>
      <c r="G89" s="21">
        <f>G59/G$36</f>
        <v>1.0257142857142858</v>
      </c>
      <c r="H89" s="21">
        <f>H59/H$35</f>
        <v>1.0217391304347825</v>
      </c>
      <c r="I89" s="21">
        <f>I59/I$35</f>
        <v>1.9289340101522847</v>
      </c>
      <c r="J89" s="21">
        <f>J59/J$35</f>
        <v>1.2738853503184713</v>
      </c>
      <c r="K89" s="21">
        <f>K59/K$35</f>
        <v>2.626506024096386</v>
      </c>
      <c r="L89" s="21">
        <f>L59/L$35</f>
        <v>1.3902439024390243</v>
      </c>
      <c r="M89" s="21">
        <f t="shared" si="12"/>
        <v>4.723981900452489</v>
      </c>
      <c r="N89" s="21">
        <f t="shared" si="12"/>
        <v>2.1363636363636362</v>
      </c>
      <c r="O89" s="21">
        <f>O59/O$35</f>
        <v>2.6134969325153365</v>
      </c>
      <c r="T89" s="22">
        <f t="shared" si="13"/>
        <v>0.396551724137931</v>
      </c>
      <c r="U89" s="22">
        <f t="shared" si="14"/>
        <v>1.2738853503184713</v>
      </c>
    </row>
    <row r="90" spans="4:5" ht="12">
      <c r="D90" s="4"/>
      <c r="E90" s="4"/>
    </row>
    <row r="91" spans="1:21" ht="12">
      <c r="A91" s="1" t="s">
        <v>700</v>
      </c>
      <c r="B91" t="s">
        <v>671</v>
      </c>
      <c r="C91" s="8">
        <v>1</v>
      </c>
      <c r="D91" s="8">
        <v>2</v>
      </c>
      <c r="E91" s="8">
        <v>3</v>
      </c>
      <c r="F91" s="8">
        <v>4</v>
      </c>
      <c r="G91" s="8">
        <v>5</v>
      </c>
      <c r="H91" s="8" t="s">
        <v>695</v>
      </c>
      <c r="I91" s="8" t="s">
        <v>696</v>
      </c>
      <c r="J91" s="8"/>
      <c r="K91" s="8"/>
      <c r="N91" s="8">
        <v>7</v>
      </c>
      <c r="O91" s="8">
        <v>8</v>
      </c>
      <c r="P91" s="8">
        <v>9</v>
      </c>
      <c r="Q91" s="8">
        <v>10</v>
      </c>
      <c r="R91" s="8">
        <v>11</v>
      </c>
      <c r="S91" s="8" t="s">
        <v>693</v>
      </c>
      <c r="T91" s="18" t="s">
        <v>713</v>
      </c>
      <c r="U91" s="1" t="s">
        <v>709</v>
      </c>
    </row>
    <row r="92" spans="1:21" ht="12">
      <c r="A92" t="s">
        <v>663</v>
      </c>
      <c r="B92" t="s">
        <v>682</v>
      </c>
      <c r="C92" s="21">
        <f>C62/C$39</f>
        <v>0.22748815165876765</v>
      </c>
      <c r="D92" s="21">
        <f>D62/D$39</f>
        <v>0.13127413127413137</v>
      </c>
      <c r="E92" s="21">
        <f>E62/E$39</f>
        <v>0</v>
      </c>
      <c r="F92" s="21">
        <f>F62/F$39</f>
        <v>0.1396396396396398</v>
      </c>
      <c r="G92" s="21">
        <f>G62/G$39</f>
        <v>0.4714285714285717</v>
      </c>
      <c r="H92" s="21">
        <f>H62/H$38</f>
        <v>1.043478260869565</v>
      </c>
      <c r="I92" s="21">
        <f>I62/I$38</f>
        <v>0</v>
      </c>
      <c r="N92" s="21">
        <f aca="true" t="shared" si="18" ref="N92:P93">N62/N$38</f>
        <v>0.12600536193029507</v>
      </c>
      <c r="O92" s="21">
        <f t="shared" si="18"/>
        <v>3.613496932515337</v>
      </c>
      <c r="P92" s="21">
        <f t="shared" si="18"/>
        <v>0.3246073298429324</v>
      </c>
      <c r="Q92" s="21">
        <f>Q62/Q$38</f>
        <v>0.31050228310502287</v>
      </c>
      <c r="R92" s="21">
        <f>R62/R$38</f>
        <v>1.2222222222222223</v>
      </c>
      <c r="S92" s="21">
        <f>S62/S$38</f>
        <v>0.8125</v>
      </c>
      <c r="T92" s="22">
        <f>LARGE(C92:S92,9)</f>
        <v>0.1396396396396398</v>
      </c>
      <c r="U92" s="22">
        <f aca="true" t="shared" si="19" ref="U92:U99">MEDIAN(C92:S92)</f>
        <v>0.31050228310502287</v>
      </c>
    </row>
    <row r="93" spans="1:21" ht="12">
      <c r="A93" t="s">
        <v>664</v>
      </c>
      <c r="B93" t="s">
        <v>683</v>
      </c>
      <c r="C93" s="21">
        <f>C63/C$38</f>
        <v>0.5578947368421068</v>
      </c>
      <c r="D93" s="21">
        <f>D63/D$38</f>
        <v>0.42384105960264906</v>
      </c>
      <c r="E93" s="21">
        <f>E63/E$38</f>
        <v>0.31609195402298834</v>
      </c>
      <c r="F93" s="21">
        <f aca="true" t="shared" si="20" ref="F93:H96">F63/F$39</f>
        <v>0.23873873873873863</v>
      </c>
      <c r="G93" s="21">
        <f t="shared" si="20"/>
        <v>0.5542857142857144</v>
      </c>
      <c r="H93" s="21">
        <f>H63/H$38</f>
        <v>0.543478260869565</v>
      </c>
      <c r="I93" s="21">
        <f>I63/I$38</f>
        <v>0.24186046511627915</v>
      </c>
      <c r="N93" s="21">
        <f>N63/N$38</f>
        <v>2.2412868632707776</v>
      </c>
      <c r="O93" s="21">
        <f>O63/O$38</f>
        <v>0.5460122699386503</v>
      </c>
      <c r="P93" s="21">
        <f t="shared" si="18"/>
        <v>0.7958115183246075</v>
      </c>
      <c r="Q93" s="21">
        <f>Q63/Q$38</f>
        <v>0.6347031963470321</v>
      </c>
      <c r="R93" s="21">
        <f>R63/R$38</f>
        <v>0.7695473251028808</v>
      </c>
      <c r="S93" s="21">
        <f>S63/S$38</f>
        <v>1.234375</v>
      </c>
      <c r="T93" s="22">
        <f>LARGE(C93:S93,9)</f>
        <v>0.543478260869565</v>
      </c>
      <c r="U93" s="22">
        <f t="shared" si="19"/>
        <v>0.5542857142857144</v>
      </c>
    </row>
    <row r="94" spans="1:21" ht="12">
      <c r="A94" t="s">
        <v>665</v>
      </c>
      <c r="B94" t="s">
        <v>684</v>
      </c>
      <c r="C94" s="21">
        <f aca="true" t="shared" si="21" ref="C94:D99">C64/C$38</f>
        <v>0.5263157894736854</v>
      </c>
      <c r="D94" s="21">
        <f t="shared" si="21"/>
        <v>0.47682119205298007</v>
      </c>
      <c r="E94" s="21">
        <f>E64/E$38</f>
        <v>0.32183908045977033</v>
      </c>
      <c r="F94" s="21">
        <f t="shared" si="20"/>
        <v>0.6441441441441441</v>
      </c>
      <c r="G94" s="21">
        <f t="shared" si="20"/>
        <v>0.7999999999999999</v>
      </c>
      <c r="H94" s="21">
        <f t="shared" si="20"/>
        <v>0</v>
      </c>
      <c r="N94" s="21">
        <f aca="true" t="shared" si="22" ref="N94:P97">N64/N$39</f>
        <v>3.8965517241379324</v>
      </c>
      <c r="O94" s="21">
        <f t="shared" si="22"/>
        <v>0.07773851590105986</v>
      </c>
      <c r="P94" s="21">
        <f t="shared" si="22"/>
        <v>1.0895953757225434</v>
      </c>
      <c r="Q94" s="21">
        <f>Q64/Q$39</f>
        <v>0.6804123711340208</v>
      </c>
      <c r="R94" s="21">
        <f>R64/R$39</f>
        <v>1.3521126760563384</v>
      </c>
      <c r="S94" s="21">
        <f>S64/S$38</f>
        <v>1.0781250000000002</v>
      </c>
      <c r="T94" s="22">
        <f>LARGE(C94:S94,9)</f>
        <v>0.47682119205298007</v>
      </c>
      <c r="U94" s="22">
        <f t="shared" si="19"/>
        <v>0.6622782576390824</v>
      </c>
    </row>
    <row r="95" spans="1:21" ht="12">
      <c r="A95" t="s">
        <v>666</v>
      </c>
      <c r="B95" t="s">
        <v>684</v>
      </c>
      <c r="C95" s="21">
        <f t="shared" si="21"/>
        <v>0.5368421052631595</v>
      </c>
      <c r="D95" s="21">
        <f t="shared" si="21"/>
        <v>0.5960264900662251</v>
      </c>
      <c r="E95" s="21">
        <f>E65/E$38</f>
        <v>0.33908045977011503</v>
      </c>
      <c r="F95" s="21">
        <f t="shared" si="20"/>
        <v>0.5630630630630629</v>
      </c>
      <c r="G95" s="21">
        <f t="shared" si="20"/>
        <v>0.7714285714285715</v>
      </c>
      <c r="H95" s="21">
        <f>H65/H$39</f>
        <v>0.03357314148681071</v>
      </c>
      <c r="N95" s="21">
        <f t="shared" si="22"/>
        <v>3.8896551724137938</v>
      </c>
      <c r="O95" s="21">
        <f t="shared" si="22"/>
        <v>0.06713780918727914</v>
      </c>
      <c r="P95" s="21">
        <f>P65/P$39</f>
        <v>1.092485549132948</v>
      </c>
      <c r="Q95" s="21">
        <f>Q65/Q$39</f>
        <v>0.7216494845360826</v>
      </c>
      <c r="R95" s="21">
        <f>R65/R$39</f>
        <v>1.2816901408450707</v>
      </c>
      <c r="S95" s="21">
        <f>S65/S$38</f>
        <v>1.0625000000000002</v>
      </c>
      <c r="T95" s="22">
        <f>LARGE(C95:S95,9)</f>
        <v>0.5368421052631595</v>
      </c>
      <c r="U95" s="22">
        <f t="shared" si="19"/>
        <v>0.6588379873011538</v>
      </c>
    </row>
    <row r="96" spans="1:21" ht="12">
      <c r="A96" t="s">
        <v>667</v>
      </c>
      <c r="B96" t="s">
        <v>684</v>
      </c>
      <c r="C96" s="21">
        <f t="shared" si="21"/>
        <v>0.4631578947368435</v>
      </c>
      <c r="D96" s="21">
        <f t="shared" si="21"/>
        <v>0.52317880794702</v>
      </c>
      <c r="E96" s="21">
        <f>E66/E$38</f>
        <v>0.4540229885057474</v>
      </c>
      <c r="F96" s="21">
        <f t="shared" si="20"/>
        <v>0.536036036036036</v>
      </c>
      <c r="G96" s="21">
        <f t="shared" si="20"/>
        <v>0.7885714285714288</v>
      </c>
      <c r="H96" s="21">
        <f>H66/H$39</f>
        <v>0.019184652278177523</v>
      </c>
      <c r="N96" s="21">
        <f t="shared" si="22"/>
        <v>3.8896551724137938</v>
      </c>
      <c r="O96" s="21">
        <f t="shared" si="22"/>
        <v>0.08480565371024723</v>
      </c>
      <c r="P96" s="21">
        <f>P66/P$39</f>
        <v>1.092485549132948</v>
      </c>
      <c r="Q96" s="21">
        <f>Q66/Q$39</f>
        <v>0.6855670103092785</v>
      </c>
      <c r="R96" s="21">
        <f>R66/R$39</f>
        <v>1.23943661971831</v>
      </c>
      <c r="S96" s="21">
        <f>S66/S$38</f>
        <v>1.2656249999999998</v>
      </c>
      <c r="T96" s="22">
        <f>LARGE(C96:S96,9)</f>
        <v>0.4631578947368435</v>
      </c>
      <c r="U96" s="22">
        <f t="shared" si="19"/>
        <v>0.6108015231726572</v>
      </c>
    </row>
    <row r="97" spans="1:21" ht="12">
      <c r="A97" t="s">
        <v>668</v>
      </c>
      <c r="B97" t="s">
        <v>685</v>
      </c>
      <c r="C97" s="21">
        <f t="shared" si="21"/>
        <v>0.8000000000000018</v>
      </c>
      <c r="D97" s="21">
        <f t="shared" si="21"/>
        <v>0.794701986754967</v>
      </c>
      <c r="E97" s="21">
        <f>E67/E$38</f>
        <v>0.8678160919540229</v>
      </c>
      <c r="F97" s="21">
        <f>F67/F$38</f>
        <v>0.6818181818181824</v>
      </c>
      <c r="G97" s="21">
        <f>G67/G$38</f>
        <v>2.490049751243781</v>
      </c>
      <c r="H97" s="21">
        <f>H67/H$39</f>
        <v>0.07194244604316558</v>
      </c>
      <c r="N97" s="21">
        <f t="shared" si="22"/>
        <v>2.4137931034482767</v>
      </c>
      <c r="O97" s="21">
        <f t="shared" si="22"/>
        <v>0.7985865724381623</v>
      </c>
      <c r="P97" s="21">
        <f>P67/P$38</f>
        <v>1.717277486910995</v>
      </c>
      <c r="Q97" s="21">
        <f>Q67/Q$38</f>
        <v>1.2191780821917808</v>
      </c>
      <c r="R97" s="21">
        <f>R67/R$38</f>
        <v>1.123456790123457</v>
      </c>
      <c r="S97" s="21">
        <f>S67/S$38</f>
        <v>1.1718750000000002</v>
      </c>
      <c r="T97" s="22">
        <f>LARGE(C97:S97,9)</f>
        <v>0.7985865724381623</v>
      </c>
      <c r="U97" s="22">
        <f t="shared" si="19"/>
        <v>0.9956364410387399</v>
      </c>
    </row>
    <row r="98" spans="1:21" ht="12">
      <c r="A98" t="s">
        <v>669</v>
      </c>
      <c r="B98" t="s">
        <v>701</v>
      </c>
      <c r="C98" s="21">
        <f t="shared" si="21"/>
        <v>0.6947368421052649</v>
      </c>
      <c r="D98" s="21">
        <f t="shared" si="21"/>
        <v>0.9536423841059603</v>
      </c>
      <c r="E98" s="21">
        <f>E68/E$38</f>
        <v>0.5574712643678161</v>
      </c>
      <c r="T98" s="22"/>
      <c r="U98" s="22">
        <f t="shared" si="19"/>
        <v>0.6947368421052649</v>
      </c>
    </row>
    <row r="99" spans="1:21" ht="12">
      <c r="A99" t="s">
        <v>670</v>
      </c>
      <c r="B99" t="s">
        <v>701</v>
      </c>
      <c r="C99" s="21">
        <f t="shared" si="21"/>
        <v>0.8315789473684227</v>
      </c>
      <c r="D99" s="21">
        <f t="shared" si="21"/>
        <v>0.8013245033112583</v>
      </c>
      <c r="E99" s="21">
        <f>E69/E$38</f>
        <v>0.706896551724138</v>
      </c>
      <c r="T99" s="22"/>
      <c r="U99" s="22">
        <f t="shared" si="19"/>
        <v>0.8013245033112583</v>
      </c>
    </row>
    <row r="100" spans="4:5" ht="12">
      <c r="D100" s="4"/>
      <c r="E100" s="4"/>
    </row>
    <row r="101" spans="4:5" ht="12">
      <c r="D101" s="4"/>
      <c r="E101" s="4"/>
    </row>
    <row r="102" spans="1:5" ht="15">
      <c r="A102" s="17" t="s">
        <v>714</v>
      </c>
      <c r="D102" s="4"/>
      <c r="E102" s="4"/>
    </row>
    <row r="103" spans="4:5" ht="12">
      <c r="D103" s="4"/>
      <c r="E103" s="4"/>
    </row>
    <row r="104" spans="1:20" ht="12">
      <c r="A104" t="s">
        <v>699</v>
      </c>
      <c r="B104" t="s">
        <v>703</v>
      </c>
      <c r="C104" s="4">
        <f>C7*(1-$T$78)</f>
        <v>0.0010794541687806517</v>
      </c>
      <c r="D104" s="4">
        <f>D10*(1-$T$81)</f>
        <v>0.0016371993401447424</v>
      </c>
      <c r="E104" s="4">
        <f>E8*(1-$T$79)</f>
        <v>0.001988234253361642</v>
      </c>
      <c r="F104" s="4">
        <f>F4*(1-$T$75)</f>
        <v>0.0014859208523592094</v>
      </c>
      <c r="G104" s="4">
        <f>G10*(1-$T$81)</f>
        <v>0.004358636653895274</v>
      </c>
      <c r="H104" s="4">
        <f>H11*(1-$T$82)</f>
        <v>0.0005137561924982308</v>
      </c>
      <c r="I104" s="4">
        <f>I13*(1-$T$84)</f>
        <v>0.002240780651340996</v>
      </c>
      <c r="J104" s="4">
        <f>J12*(1-$T$83)</f>
        <v>0.0015831053591470249</v>
      </c>
      <c r="K104" s="4">
        <f>K14*(1-$T$85)</f>
        <v>0.0013105531027716461</v>
      </c>
      <c r="L104" s="4">
        <f>L8*(1-$T$79)</f>
        <v>0.0023424598962019346</v>
      </c>
      <c r="M104" s="4">
        <f>M8*(1-$T$79)</f>
        <v>0.0025252860344420858</v>
      </c>
      <c r="N104" s="4">
        <f>N9*(1-$T$80)</f>
        <v>0.003310185185185185</v>
      </c>
      <c r="O104" s="4">
        <f>O7*(1-$T$78)</f>
        <v>0.001852116100118383</v>
      </c>
      <c r="P104" s="4">
        <f>P5*(1-$T$76)</f>
        <v>0.0021355695317959457</v>
      </c>
      <c r="Q104" s="4">
        <f>Q6*(1-$T$77)</f>
        <v>0.0023469650205761314</v>
      </c>
      <c r="R104" s="4">
        <f>R9*(1-$T$80)</f>
        <v>0.0028125</v>
      </c>
      <c r="S104" s="4">
        <f>S9*(1-$T$80)</f>
        <v>0.0007407407407407407</v>
      </c>
      <c r="T104" s="4">
        <f>SUM(C104:S104)</f>
        <v>0.03426346308335983</v>
      </c>
    </row>
    <row r="105" spans="2:20" ht="12">
      <c r="B105" t="s">
        <v>704</v>
      </c>
      <c r="C105" s="4">
        <f>C16*(1-$T$87)</f>
        <v>0.0019338130551365843</v>
      </c>
      <c r="D105" s="4">
        <f>D16*(1-$T$87)</f>
        <v>0.0023737326127032</v>
      </c>
      <c r="E105" s="4">
        <f>E23*(1-$T$92)</f>
        <v>0.0011053240740740739</v>
      </c>
      <c r="F105" s="4">
        <f>F11*(1-$T$82)</f>
        <v>0.0024794320594479836</v>
      </c>
      <c r="G105" s="4">
        <f>G11*(1-$T$82)</f>
        <v>0.003909014508138712</v>
      </c>
      <c r="H105" s="4">
        <f>H9*(1-$T$80)</f>
        <v>0.004293981481481481</v>
      </c>
      <c r="I105" s="4"/>
      <c r="J105" s="4">
        <f>J9*(1-$T$80)</f>
        <v>0.0013310185185185185</v>
      </c>
      <c r="K105" s="4">
        <f>K4*(1-$T$75)</f>
        <v>0.0029830986808726547</v>
      </c>
      <c r="L105" s="4">
        <f>L7*(1-$T$78)</f>
        <v>0.0011249048706240487</v>
      </c>
      <c r="M105" s="4">
        <f>M13*(1-$T$84)</f>
        <v>0.003571599616858237</v>
      </c>
      <c r="N105" s="4">
        <f>N11*(1-$T$82)</f>
        <v>0.0032388977353149328</v>
      </c>
      <c r="O105" s="4">
        <f>O11*(1-$T$82)</f>
        <v>0.003160717445152159</v>
      </c>
      <c r="P105" s="4">
        <f>P8*(1-$T$79)</f>
        <v>0.003953615239443265</v>
      </c>
      <c r="Q105" s="4">
        <f>Q8*(1-$T$79)</f>
        <v>0.0022167669261618306</v>
      </c>
      <c r="R105" s="4">
        <f>R16*(1-$T$87)</f>
        <v>0.001301428691134573</v>
      </c>
      <c r="S105" s="4">
        <f>S9*(1-$T$80)</f>
        <v>0.0007407407407407407</v>
      </c>
      <c r="T105" s="4">
        <f>SUM(C105:S105)</f>
        <v>0.039718086255802997</v>
      </c>
    </row>
    <row r="106" spans="4:5" ht="12">
      <c r="D106" s="4"/>
      <c r="E106" s="4"/>
    </row>
    <row r="107" spans="1:20" ht="12">
      <c r="A107" t="s">
        <v>700</v>
      </c>
      <c r="B107" t="s">
        <v>703</v>
      </c>
      <c r="C107" s="4">
        <f>C104</f>
        <v>0.0010794541687806517</v>
      </c>
      <c r="D107" s="4">
        <f>D104</f>
        <v>0.0016371993401447424</v>
      </c>
      <c r="E107" s="4">
        <f>E104</f>
        <v>0.001988234253361642</v>
      </c>
      <c r="F107" s="4">
        <f>F104</f>
        <v>0.0014859208523592094</v>
      </c>
      <c r="G107" s="4">
        <f>G104</f>
        <v>0.004358636653895274</v>
      </c>
      <c r="H107" s="4">
        <f>H104</f>
        <v>0.0005137561924982308</v>
      </c>
      <c r="I107" s="4">
        <f>I23*(1-$T$92)</f>
        <v>0.002140943026359693</v>
      </c>
      <c r="J107" s="4"/>
      <c r="K107" s="4"/>
      <c r="L107" s="4"/>
      <c r="M107" s="4"/>
      <c r="N107" s="4">
        <f>N104</f>
        <v>0.003310185185185185</v>
      </c>
      <c r="O107" s="4">
        <f>O104</f>
        <v>0.001852116100118383</v>
      </c>
      <c r="P107" s="4">
        <f>P104</f>
        <v>0.0021355695317959457</v>
      </c>
      <c r="Q107" s="4">
        <f>Q104</f>
        <v>0.0023469650205761314</v>
      </c>
      <c r="R107" s="4">
        <f>R104</f>
        <v>0.0028125</v>
      </c>
      <c r="S107" s="4">
        <f>S104</f>
        <v>0.0007407407407407407</v>
      </c>
      <c r="T107" s="4">
        <f>SUM(C107:S107)</f>
        <v>0.026402221065815825</v>
      </c>
    </row>
    <row r="108" spans="2:20" ht="12">
      <c r="B108" t="s">
        <v>704</v>
      </c>
      <c r="C108" s="4">
        <f>C105</f>
        <v>0.0019338130551365843</v>
      </c>
      <c r="D108" s="4">
        <f>D105</f>
        <v>0.0023737326127032</v>
      </c>
      <c r="E108" s="4">
        <f>E105</f>
        <v>0.0011053240740740739</v>
      </c>
      <c r="F108" s="4">
        <f>F105</f>
        <v>0.0024794320594479836</v>
      </c>
      <c r="G108" s="4">
        <f>G105</f>
        <v>0.003909014508138712</v>
      </c>
      <c r="H108" s="4">
        <f>H25*(1-$T$94)</f>
        <v>0.0025250643855776306</v>
      </c>
      <c r="I108" s="4"/>
      <c r="J108" s="4"/>
      <c r="K108" s="4"/>
      <c r="L108" s="4"/>
      <c r="M108" s="4"/>
      <c r="N108" s="4">
        <f>N105</f>
        <v>0.0032388977353149328</v>
      </c>
      <c r="O108" s="4">
        <f>O105</f>
        <v>0.003160717445152159</v>
      </c>
      <c r="P108" s="4">
        <f>P105</f>
        <v>0.003953615239443265</v>
      </c>
      <c r="Q108" s="4">
        <f>Q105</f>
        <v>0.0022167669261618306</v>
      </c>
      <c r="R108" s="4">
        <f>R105</f>
        <v>0.001301428691134573</v>
      </c>
      <c r="S108" s="4">
        <f>S105</f>
        <v>0.0007407407407407407</v>
      </c>
      <c r="T108" s="4">
        <f>SUM(C108:S108)</f>
        <v>0.028938547473025683</v>
      </c>
    </row>
    <row r="109" spans="4:5" ht="12">
      <c r="D109" s="4"/>
      <c r="E109" s="4"/>
    </row>
    <row r="110" spans="1:5" ht="15">
      <c r="A110" s="17" t="s">
        <v>711</v>
      </c>
      <c r="D110" s="4"/>
      <c r="E110" s="4"/>
    </row>
    <row r="111" spans="4:5" ht="12">
      <c r="D111" s="4"/>
      <c r="E111" s="4"/>
    </row>
    <row r="112" spans="1:20" ht="12">
      <c r="A112" t="s">
        <v>699</v>
      </c>
      <c r="B112" t="s">
        <v>680</v>
      </c>
      <c r="C112" s="4">
        <f>C104</f>
        <v>0.0010794541687806517</v>
      </c>
      <c r="D112" s="4">
        <f>D104</f>
        <v>0.0016371993401447424</v>
      </c>
      <c r="E112" s="4">
        <f>E104</f>
        <v>0.001988234253361642</v>
      </c>
      <c r="F112" s="4">
        <f>F104</f>
        <v>0.0014859208523592094</v>
      </c>
      <c r="G112" s="4">
        <f>G104</f>
        <v>0.004358636653895274</v>
      </c>
      <c r="H112" s="4">
        <f>H104</f>
        <v>0.0005137561924982308</v>
      </c>
      <c r="I112" s="4">
        <f>I104</f>
        <v>0.002240780651340996</v>
      </c>
      <c r="J112" s="4">
        <f>J104</f>
        <v>0.0015831053591470249</v>
      </c>
      <c r="K112" s="4">
        <f>K104</f>
        <v>0.0013105531027716461</v>
      </c>
      <c r="L112" s="4">
        <f>L104</f>
        <v>0.0023424598962019346</v>
      </c>
      <c r="M112" s="4">
        <f>M104</f>
        <v>0.0025252860344420858</v>
      </c>
      <c r="N112" s="4">
        <f>N104</f>
        <v>0.003310185185185185</v>
      </c>
      <c r="O112" s="4">
        <f>O104</f>
        <v>0.001852116100118383</v>
      </c>
      <c r="P112" s="4">
        <f>P105</f>
        <v>0.003953615239443265</v>
      </c>
      <c r="Q112" s="4">
        <f>Q105</f>
        <v>0.0022167669261618306</v>
      </c>
      <c r="R112" s="4">
        <f>R105</f>
        <v>0.001301428691134573</v>
      </c>
      <c r="S112" s="4">
        <f>S104</f>
        <v>0.0007407407407407407</v>
      </c>
      <c r="T112" s="7">
        <f>SUM(C112:S112)</f>
        <v>0.034440239387727424</v>
      </c>
    </row>
    <row r="113" spans="4:5" ht="12">
      <c r="D113" s="4"/>
      <c r="E113" s="4"/>
    </row>
    <row r="114" spans="1:20" ht="12">
      <c r="A114" t="s">
        <v>700</v>
      </c>
      <c r="B114" t="s">
        <v>712</v>
      </c>
      <c r="C114" s="4">
        <f>C107</f>
        <v>0.0010794541687806517</v>
      </c>
      <c r="D114" s="4">
        <f>D107</f>
        <v>0.0016371993401447424</v>
      </c>
      <c r="E114" s="4">
        <f>E107</f>
        <v>0.001988234253361642</v>
      </c>
      <c r="F114" s="4">
        <f>F107</f>
        <v>0.0014859208523592094</v>
      </c>
      <c r="G114" s="4">
        <f>G107</f>
        <v>0.004358636653895274</v>
      </c>
      <c r="H114" s="4">
        <f>H107</f>
        <v>0.0005137561924982308</v>
      </c>
      <c r="I114" s="4">
        <f>I107</f>
        <v>0.002140943026359693</v>
      </c>
      <c r="N114" s="4">
        <f>N107</f>
        <v>0.003310185185185185</v>
      </c>
      <c r="O114" s="4">
        <f>O107</f>
        <v>0.001852116100118383</v>
      </c>
      <c r="P114" s="4">
        <f>P108</f>
        <v>0.003953615239443265</v>
      </c>
      <c r="Q114" s="4">
        <f>Q108</f>
        <v>0.0022167669261618306</v>
      </c>
      <c r="R114" s="4">
        <f>R108</f>
        <v>0.001301428691134573</v>
      </c>
      <c r="S114" s="4">
        <f>S107</f>
        <v>0.0007407407407407407</v>
      </c>
      <c r="T114" s="7">
        <f>SUM(C114:S114)</f>
        <v>0.02657899737018342</v>
      </c>
    </row>
    <row r="115" spans="4:5" ht="12">
      <c r="D115" s="4"/>
      <c r="E115" s="4"/>
    </row>
    <row r="116" spans="4:5" ht="12">
      <c r="D116" s="4"/>
      <c r="E116" s="4"/>
    </row>
    <row r="117" spans="4:5" ht="12">
      <c r="D117" s="4"/>
      <c r="E117" s="4"/>
    </row>
    <row r="118" spans="1:5" ht="15">
      <c r="A118" s="17" t="s">
        <v>715</v>
      </c>
      <c r="D118" s="4"/>
      <c r="E118" s="4"/>
    </row>
    <row r="119" spans="4:5" ht="12">
      <c r="D119" s="4"/>
      <c r="E119" s="4"/>
    </row>
    <row r="120" spans="1:20" ht="12">
      <c r="A120" s="1" t="s">
        <v>699</v>
      </c>
      <c r="B120" t="s">
        <v>671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 t="s">
        <v>695</v>
      </c>
      <c r="I120" s="8" t="s">
        <v>696</v>
      </c>
      <c r="J120" s="8">
        <v>7</v>
      </c>
      <c r="K120" s="8">
        <v>8</v>
      </c>
      <c r="L120" s="8">
        <v>9</v>
      </c>
      <c r="M120" s="8">
        <v>10</v>
      </c>
      <c r="N120" s="8">
        <v>11</v>
      </c>
      <c r="O120" s="8">
        <v>12</v>
      </c>
      <c r="P120" s="8">
        <v>13</v>
      </c>
      <c r="Q120" s="8">
        <v>14</v>
      </c>
      <c r="R120" s="8">
        <v>15</v>
      </c>
      <c r="S120" s="8" t="s">
        <v>693</v>
      </c>
      <c r="T120" s="18" t="s">
        <v>702</v>
      </c>
    </row>
    <row r="121" spans="1:20" ht="12">
      <c r="A121" t="s">
        <v>648</v>
      </c>
      <c r="B121" t="s">
        <v>672</v>
      </c>
      <c r="C121" s="4">
        <f>C$104*(1+$T75)</f>
        <v>0.001109028255596559</v>
      </c>
      <c r="D121" s="4">
        <f aca="true" t="shared" si="23" ref="D121:G126">D$104*(1+$T75)</f>
        <v>0.0016820541165870628</v>
      </c>
      <c r="E121" s="4">
        <f t="shared" si="23"/>
        <v>0.002042706424686617</v>
      </c>
      <c r="F121" s="4">
        <f t="shared" si="23"/>
        <v>0.0015266310126978168</v>
      </c>
      <c r="G121" s="4">
        <f t="shared" si="23"/>
        <v>0.004478051356741716</v>
      </c>
      <c r="H121" s="4">
        <f>H$105*(1+$T75)</f>
        <v>0.004411624809741244</v>
      </c>
      <c r="I121" s="4"/>
      <c r="J121" s="4">
        <f>J$105*(1+$T75)</f>
        <v>0.0013674847792998466</v>
      </c>
      <c r="K121" s="4">
        <f>K$105*(1+$T75)</f>
        <v>0.0030648274118554647</v>
      </c>
      <c r="L121" s="4">
        <f>L$105*(1+$T75)</f>
        <v>0.0011557241821479943</v>
      </c>
      <c r="M121" s="4">
        <f aca="true" t="shared" si="24" ref="M121:S126">M$104*(1+$T75)</f>
        <v>0.002594471953193922</v>
      </c>
      <c r="N121" s="4">
        <f t="shared" si="24"/>
        <v>0.003400875190258749</v>
      </c>
      <c r="O121" s="4">
        <f t="shared" si="24"/>
        <v>0.00190285900697094</v>
      </c>
      <c r="P121" s="4">
        <f t="shared" si="24"/>
        <v>0.0021940782860917236</v>
      </c>
      <c r="Q121" s="4">
        <f t="shared" si="24"/>
        <v>0.002411265432098763</v>
      </c>
      <c r="R121" s="4">
        <f t="shared" si="24"/>
        <v>0.0028895547945205456</v>
      </c>
      <c r="S121" s="4">
        <f t="shared" si="24"/>
        <v>0.0007610350076103495</v>
      </c>
      <c r="T121" s="7">
        <f>SUM(C121:S121)</f>
        <v>0.03699227202009932</v>
      </c>
    </row>
    <row r="122" spans="1:20" ht="12">
      <c r="A122" t="s">
        <v>649</v>
      </c>
      <c r="B122" t="s">
        <v>672</v>
      </c>
      <c r="C122" s="4">
        <f>C$104*(1+$T76)</f>
        <v>0.0011161148763996177</v>
      </c>
      <c r="D122" s="4">
        <f t="shared" si="23"/>
        <v>0.0016928023366024891</v>
      </c>
      <c r="E122" s="4">
        <f t="shared" si="23"/>
        <v>0.002055759190268265</v>
      </c>
      <c r="F122" s="4">
        <f t="shared" si="23"/>
        <v>0.0015363860888544284</v>
      </c>
      <c r="G122" s="4">
        <f t="shared" si="23"/>
        <v>0.004506665823272851</v>
      </c>
      <c r="H122" s="4">
        <f>H$105*(1+$T76)</f>
        <v>0.004439814814814817</v>
      </c>
      <c r="I122" s="4"/>
      <c r="J122" s="4">
        <f>J$105*(1+$T76)</f>
        <v>0.0013762229210342424</v>
      </c>
      <c r="K122" s="4">
        <f>K$105*(1+$T76)</f>
        <v>0.003084411466260784</v>
      </c>
      <c r="L122" s="4">
        <f>L$105*(1+$T76)</f>
        <v>0.001163109186984866</v>
      </c>
      <c r="M122" s="4">
        <f t="shared" si="24"/>
        <v>0.0026110504658004973</v>
      </c>
      <c r="N122" s="4">
        <f t="shared" si="24"/>
        <v>0.0034226065688329854</v>
      </c>
      <c r="O122" s="4">
        <f t="shared" si="24"/>
        <v>0.0019150181563488194</v>
      </c>
      <c r="P122" s="4">
        <f t="shared" si="24"/>
        <v>0.002208098308347507</v>
      </c>
      <c r="Q122" s="4">
        <f t="shared" si="24"/>
        <v>0.0024266732665579635</v>
      </c>
      <c r="R122" s="4">
        <f t="shared" si="24"/>
        <v>0.0029080188679245296</v>
      </c>
      <c r="S122" s="4">
        <f t="shared" si="24"/>
        <v>0.0007658979734451436</v>
      </c>
      <c r="T122" s="7">
        <f>SUM(C122:S122)</f>
        <v>0.03722865031174981</v>
      </c>
    </row>
    <row r="123" spans="1:20" ht="12">
      <c r="A123" t="s">
        <v>650</v>
      </c>
      <c r="B123" t="s">
        <v>673</v>
      </c>
      <c r="C123" s="4">
        <f>C$104*(1+$T77)</f>
        <v>0.0011594137368384778</v>
      </c>
      <c r="D123" s="4">
        <f aca="true" t="shared" si="25" ref="D123:S123">D$104*(1+$T77)</f>
        <v>0.0017584733653406494</v>
      </c>
      <c r="E123" s="4">
        <f t="shared" si="25"/>
        <v>0.002135510864721764</v>
      </c>
      <c r="F123" s="4">
        <f t="shared" si="25"/>
        <v>0.001595989063645077</v>
      </c>
      <c r="G123" s="4">
        <f t="shared" si="25"/>
        <v>0.004681498628257887</v>
      </c>
      <c r="H123" s="4">
        <f t="shared" si="25"/>
        <v>0.000551812206757359</v>
      </c>
      <c r="I123" s="4">
        <f t="shared" si="25"/>
        <v>0.002406764403292181</v>
      </c>
      <c r="J123" s="4">
        <f t="shared" si="25"/>
        <v>0.0017003724227875453</v>
      </c>
      <c r="K123" s="4">
        <f t="shared" si="25"/>
        <v>0.0014076311103843608</v>
      </c>
      <c r="L123" s="4">
        <f t="shared" si="25"/>
        <v>0.0025159754440687446</v>
      </c>
      <c r="M123" s="4">
        <f t="shared" si="25"/>
        <v>0.0027123442592155737</v>
      </c>
      <c r="N123" s="4">
        <f t="shared" si="25"/>
        <v>0.0035553840877914954</v>
      </c>
      <c r="O123" s="4">
        <f t="shared" si="25"/>
        <v>0.0019893098853123376</v>
      </c>
      <c r="P123" s="4">
        <f t="shared" si="25"/>
        <v>0.0022937598674845345</v>
      </c>
      <c r="Q123" s="4">
        <f t="shared" si="25"/>
        <v>0.0025208142813595486</v>
      </c>
      <c r="R123" s="4">
        <f t="shared" si="25"/>
        <v>0.0030208333333333337</v>
      </c>
      <c r="S123" s="4">
        <f t="shared" si="25"/>
        <v>0.000795610425240055</v>
      </c>
      <c r="T123" s="7">
        <f>SUM(C123:S123)</f>
        <v>0.036801497385830925</v>
      </c>
    </row>
    <row r="124" spans="1:20" ht="12">
      <c r="A124" t="s">
        <v>651</v>
      </c>
      <c r="B124" t="s">
        <v>672</v>
      </c>
      <c r="C124" s="4">
        <f>C$104*(1+$T78)</f>
        <v>0.0010991702266579238</v>
      </c>
      <c r="D124" s="4">
        <f t="shared" si="23"/>
        <v>0.0016671025244396236</v>
      </c>
      <c r="E124" s="4">
        <f t="shared" si="23"/>
        <v>0.00202454903424496</v>
      </c>
      <c r="F124" s="4">
        <f t="shared" si="23"/>
        <v>0.001513060959251615</v>
      </c>
      <c r="G124" s="4">
        <f t="shared" si="23"/>
        <v>0.004438246455792904</v>
      </c>
      <c r="H124" s="4">
        <f>H$105*(1+$T78)</f>
        <v>0.004372410366987992</v>
      </c>
      <c r="I124" s="4"/>
      <c r="J124" s="4">
        <f>J$105*(1+$T78)</f>
        <v>0.0013553293590394047</v>
      </c>
      <c r="K124" s="4">
        <f>K$105*(1+$T78)</f>
        <v>0.003037584501527863</v>
      </c>
      <c r="L124" s="4">
        <f>L$105*(1+$T78)</f>
        <v>0.0011454510783066797</v>
      </c>
      <c r="M124" s="4">
        <f t="shared" si="24"/>
        <v>0.0025714099802766443</v>
      </c>
      <c r="N124" s="4">
        <f t="shared" si="24"/>
        <v>0.003370645188567563</v>
      </c>
      <c r="O124" s="4">
        <f t="shared" si="24"/>
        <v>0.0018859447046867552</v>
      </c>
      <c r="P124" s="4">
        <f t="shared" si="24"/>
        <v>0.002174575367993132</v>
      </c>
      <c r="Q124" s="4">
        <f t="shared" si="24"/>
        <v>0.0023898319615912205</v>
      </c>
      <c r="R124" s="4">
        <f t="shared" si="24"/>
        <v>0.0028638698630136985</v>
      </c>
      <c r="S124" s="4">
        <f t="shared" si="24"/>
        <v>0.0007542702519871469</v>
      </c>
      <c r="T124" s="7">
        <f>SUM(C124:S124)</f>
        <v>0.036663451824365124</v>
      </c>
    </row>
    <row r="125" spans="1:20" ht="12">
      <c r="A125" t="s">
        <v>652</v>
      </c>
      <c r="B125" t="s">
        <v>680</v>
      </c>
      <c r="C125" s="4">
        <f>C$104*(1+$T79)</f>
        <v>0.0010932051773001503</v>
      </c>
      <c r="D125" s="4">
        <f aca="true" t="shared" si="26" ref="D125:P125">D$104*(1+$T79)</f>
        <v>0.001658055382694357</v>
      </c>
      <c r="E125" s="4">
        <f t="shared" si="26"/>
        <v>0.00201356207824523</v>
      </c>
      <c r="F125" s="4">
        <f t="shared" si="26"/>
        <v>0.0015048497804147408</v>
      </c>
      <c r="G125" s="4">
        <f t="shared" si="26"/>
        <v>0.004414160687702857</v>
      </c>
      <c r="H125" s="4">
        <f t="shared" si="26"/>
        <v>0.0005203008573708196</v>
      </c>
      <c r="I125" s="4">
        <f t="shared" si="26"/>
        <v>0.0022693256277911997</v>
      </c>
      <c r="J125" s="4">
        <f t="shared" si="26"/>
        <v>0.0016032723063973055</v>
      </c>
      <c r="K125" s="4">
        <f t="shared" si="26"/>
        <v>0.0013272480467559982</v>
      </c>
      <c r="L125" s="4">
        <f t="shared" si="26"/>
        <v>0.002372300149656736</v>
      </c>
      <c r="M125" s="4">
        <f t="shared" si="26"/>
        <v>0.002557455283288482</v>
      </c>
      <c r="N125" s="4">
        <f t="shared" si="26"/>
        <v>0.0033523531493276715</v>
      </c>
      <c r="O125" s="4">
        <f t="shared" si="26"/>
        <v>0.0018757099357886808</v>
      </c>
      <c r="P125" s="4">
        <f>P$105*(1+$T79)</f>
        <v>0.0040039797647864915</v>
      </c>
      <c r="Q125" s="4">
        <f>Q$105*(1+$T79)</f>
        <v>0.0022450059952849113</v>
      </c>
      <c r="R125" s="4">
        <f>R$105*(1+$T79)</f>
        <v>0.0013180074005757778</v>
      </c>
      <c r="S125" s="4">
        <f>(1+$T79)*S$35</f>
        <v>0.0007501769285208776</v>
      </c>
      <c r="T125" s="7">
        <f>SUM(C125:S125)</f>
        <v>0.034878968551902284</v>
      </c>
    </row>
    <row r="126" spans="1:20" ht="12">
      <c r="A126" t="s">
        <v>653</v>
      </c>
      <c r="B126" t="s">
        <v>674</v>
      </c>
      <c r="C126" s="4">
        <f>C$104*(1+$T80)</f>
        <v>0.0010794541687806517</v>
      </c>
      <c r="D126" s="4">
        <f t="shared" si="23"/>
        <v>0.0016371993401447424</v>
      </c>
      <c r="E126" s="4">
        <f t="shared" si="23"/>
        <v>0.001988234253361642</v>
      </c>
      <c r="F126" s="4">
        <f>F$105*(1+$T80)</f>
        <v>0.0024794320594479836</v>
      </c>
      <c r="G126" s="4">
        <f>G$105*(1+$T80)</f>
        <v>0.003909014508138712</v>
      </c>
      <c r="H126" s="4">
        <f>H$105*(1+$T80)</f>
        <v>0.004293981481481481</v>
      </c>
      <c r="I126" s="4"/>
      <c r="J126" s="4">
        <f>J$105*(1+$T80)</f>
        <v>0.0013310185185185185</v>
      </c>
      <c r="K126" s="4">
        <f>K$105*(1+$T80)</f>
        <v>0.0029830986808726547</v>
      </c>
      <c r="L126" s="4">
        <f>L$105*(1+$T80)</f>
        <v>0.0011249048706240487</v>
      </c>
      <c r="M126" s="4">
        <f t="shared" si="24"/>
        <v>0.0025252860344420858</v>
      </c>
      <c r="N126" s="4">
        <f t="shared" si="24"/>
        <v>0.003310185185185185</v>
      </c>
      <c r="O126" s="4">
        <f t="shared" si="24"/>
        <v>0.001852116100118383</v>
      </c>
      <c r="P126" s="4">
        <f t="shared" si="24"/>
        <v>0.0021355695317959457</v>
      </c>
      <c r="Q126" s="4">
        <f t="shared" si="24"/>
        <v>0.0023469650205761314</v>
      </c>
      <c r="R126" s="4">
        <f t="shared" si="24"/>
        <v>0.0028125</v>
      </c>
      <c r="S126" s="4">
        <f t="shared" si="24"/>
        <v>0.0007407407407407407</v>
      </c>
      <c r="T126" s="7">
        <f>SUM(C126:S126)</f>
        <v>0.03654970049422891</v>
      </c>
    </row>
    <row r="127" spans="1:20" ht="12">
      <c r="A127" t="s">
        <v>654</v>
      </c>
      <c r="B127" t="s">
        <v>672</v>
      </c>
      <c r="C127" s="4">
        <f>C$104*(1+$T81)</f>
        <v>0.0011476955242782792</v>
      </c>
      <c r="D127" s="4">
        <f>D$104*(1+$T81)</f>
        <v>0.0017407004478550423</v>
      </c>
      <c r="E127" s="4">
        <f>E$104*(1+$T81)</f>
        <v>0.002113927223401746</v>
      </c>
      <c r="F127" s="4">
        <f>F$104*(1+$T81)</f>
        <v>0.001579858377508355</v>
      </c>
      <c r="G127" s="4">
        <f>G$104*(1+$T81)</f>
        <v>0.0046341826492564695</v>
      </c>
      <c r="H127" s="4">
        <f>H$105*(1+$T81)</f>
        <v>0.004565440080885483</v>
      </c>
      <c r="I127" s="4"/>
      <c r="J127" s="4">
        <f>J$105*(1+$T81)</f>
        <v>0.001415163367390379</v>
      </c>
      <c r="K127" s="4">
        <f>K$105*(1+$T81)</f>
        <v>0.003171685379088742</v>
      </c>
      <c r="L127" s="4">
        <f>L$105*(1+$T81)</f>
        <v>0.0011960195463531554</v>
      </c>
      <c r="M127" s="4">
        <f aca="true" t="shared" si="27" ref="M127:S127">M$104*(1+$T81)</f>
        <v>0.0026849305538608386</v>
      </c>
      <c r="N127" s="4">
        <f t="shared" si="27"/>
        <v>0.003519449765857812</v>
      </c>
      <c r="O127" s="4">
        <f t="shared" si="27"/>
        <v>0.0019692038995511546</v>
      </c>
      <c r="P127" s="4">
        <f t="shared" si="27"/>
        <v>0.0022705768010474136</v>
      </c>
      <c r="Q127" s="4">
        <f t="shared" si="27"/>
        <v>0.002495336372451634</v>
      </c>
      <c r="R127" s="4">
        <f t="shared" si="27"/>
        <v>0.0029903017241379314</v>
      </c>
      <c r="S127" s="4">
        <f t="shared" si="27"/>
        <v>0.0007875691783737762</v>
      </c>
      <c r="T127" s="7">
        <f>SUM(C127:S127)</f>
        <v>0.03828204089129821</v>
      </c>
    </row>
    <row r="128" spans="1:20" ht="12">
      <c r="A128" t="s">
        <v>655</v>
      </c>
      <c r="B128" t="s">
        <v>675</v>
      </c>
      <c r="C128" s="4">
        <f>C$104*(1+$T82)</f>
        <v>0.001117269442209273</v>
      </c>
      <c r="D128" s="4">
        <f>D$104*(1+$T82)</f>
        <v>0.0016945534571561822</v>
      </c>
      <c r="E128" s="4">
        <f>E$104*(1+$T82)</f>
        <v>0.0020578857717915085</v>
      </c>
      <c r="F128" s="4">
        <f>F$105*(1+$T82)</f>
        <v>0.0025662911443331037</v>
      </c>
      <c r="G128" s="4">
        <f>G$105*(1+$T82)</f>
        <v>0.004045954506831469</v>
      </c>
      <c r="H128" s="4">
        <f>H$104*(1+$T82)</f>
        <v>0.0005317540208978502</v>
      </c>
      <c r="I128" s="4">
        <f>I$104*(1+$T82)</f>
        <v>0.002319279336579056</v>
      </c>
      <c r="J128" s="4">
        <f>J$104*(1+$T82)</f>
        <v>0.0016385644640852961</v>
      </c>
      <c r="K128" s="4">
        <f>K$105*(1+$T82)</f>
        <v>0.0030876021378459</v>
      </c>
      <c r="L128" s="4">
        <f>L$105*(1+$T82)</f>
        <v>0.00116431236609177</v>
      </c>
      <c r="M128" s="4">
        <f>M$105*(1+$T82)</f>
        <v>0.003696719348659003</v>
      </c>
      <c r="N128" s="4">
        <f aca="true" t="shared" si="28" ref="N128:S128">N$105*(1+$T82)</f>
        <v>0.00335236230566036</v>
      </c>
      <c r="O128" s="4">
        <f t="shared" si="28"/>
        <v>0.003271443215523731</v>
      </c>
      <c r="P128" s="4">
        <f t="shared" si="28"/>
        <v>0.004092117684137137</v>
      </c>
      <c r="Q128" s="4">
        <f t="shared" si="28"/>
        <v>0.002294424366250302</v>
      </c>
      <c r="R128" s="4">
        <f t="shared" si="28"/>
        <v>0.001347020142097886</v>
      </c>
      <c r="S128" s="4">
        <f t="shared" si="28"/>
        <v>0.0007666902571361169</v>
      </c>
      <c r="T128" s="7">
        <f>SUM(C128:S128)</f>
        <v>0.039044243967285945</v>
      </c>
    </row>
    <row r="129" spans="1:20" ht="12">
      <c r="A129" t="s">
        <v>656</v>
      </c>
      <c r="B129" t="s">
        <v>676</v>
      </c>
      <c r="C129" s="4">
        <f>C$105*(1+$T83)</f>
        <v>0.002182864736479933</v>
      </c>
      <c r="D129" s="4">
        <f>D$105*(1+$T83)</f>
        <v>0.002679440600702856</v>
      </c>
      <c r="E129" s="4">
        <f>E$105*(1+$T83)</f>
        <v>0.0012476764169472507</v>
      </c>
      <c r="F129" s="4">
        <f>F$104*(1+$T83)</f>
        <v>0.0016772894469812296</v>
      </c>
      <c r="G129" s="4">
        <f aca="true" t="shared" si="29" ref="G129:S130">G$104*(1+$T83)</f>
        <v>0.004919976222957546</v>
      </c>
      <c r="H129" s="4">
        <f t="shared" si="29"/>
        <v>0.0005799217627442153</v>
      </c>
      <c r="I129" s="4">
        <f t="shared" si="29"/>
        <v>0.002529366038256125</v>
      </c>
      <c r="J129" s="4">
        <f t="shared" si="29"/>
        <v>0.0017869901402492942</v>
      </c>
      <c r="K129" s="4">
        <f t="shared" si="29"/>
        <v>0.00147933645691648</v>
      </c>
      <c r="L129" s="4">
        <f t="shared" si="29"/>
        <v>0.002644140337379458</v>
      </c>
      <c r="M129" s="4">
        <f t="shared" si="29"/>
        <v>0.0028505122661505377</v>
      </c>
      <c r="N129" s="4">
        <f t="shared" si="29"/>
        <v>0.0037364969135802485</v>
      </c>
      <c r="O129" s="4">
        <f t="shared" si="29"/>
        <v>0.0020906462039215093</v>
      </c>
      <c r="P129" s="4">
        <f t="shared" si="29"/>
        <v>0.00241060500179997</v>
      </c>
      <c r="Q129" s="4">
        <f t="shared" si="29"/>
        <v>0.002649225667165483</v>
      </c>
      <c r="R129" s="4">
        <f t="shared" si="29"/>
        <v>0.0031747159090909105</v>
      </c>
      <c r="S129" s="4">
        <f t="shared" si="29"/>
        <v>0.0008361391694725032</v>
      </c>
      <c r="T129" s="7">
        <f>SUM(C129:S129)</f>
        <v>0.03947534329079555</v>
      </c>
    </row>
    <row r="130" spans="1:20" ht="12">
      <c r="A130" t="s">
        <v>657</v>
      </c>
      <c r="B130" t="s">
        <v>677</v>
      </c>
      <c r="C130" s="4">
        <f>C$104*(1+$T84)</f>
        <v>0.001098065447552732</v>
      </c>
      <c r="D130" s="4">
        <f aca="true" t="shared" si="30" ref="D130:O132">D$104*(1+$T84)</f>
        <v>0.0016654269149748244</v>
      </c>
      <c r="E130" s="4">
        <f t="shared" si="30"/>
        <v>0.0020225141542816708</v>
      </c>
      <c r="F130" s="4">
        <f t="shared" si="30"/>
        <v>0.0015115401773998856</v>
      </c>
      <c r="G130" s="4">
        <f t="shared" si="30"/>
        <v>0.004433785561721055</v>
      </c>
      <c r="H130" s="4">
        <f t="shared" si="30"/>
        <v>0.0005226140578861313</v>
      </c>
      <c r="I130" s="4">
        <f t="shared" si="30"/>
        <v>0.002279414800502048</v>
      </c>
      <c r="J130" s="4">
        <f t="shared" si="30"/>
        <v>0.0016104002791323187</v>
      </c>
      <c r="K130" s="4">
        <f t="shared" si="30"/>
        <v>0.0013331488459228816</v>
      </c>
      <c r="L130" s="4">
        <f t="shared" si="30"/>
        <v>0.0023828471357916236</v>
      </c>
      <c r="M130" s="4">
        <f>M$105*(1+$T84)</f>
        <v>0.0036331789205971726</v>
      </c>
      <c r="N130" s="4">
        <f>N$105*(1+$T84)</f>
        <v>0.0032947407997169146</v>
      </c>
      <c r="O130" s="4">
        <f>O$105*(1+$T84)</f>
        <v>0.003215212573516852</v>
      </c>
      <c r="P130" s="4">
        <f t="shared" si="29"/>
        <v>0.0021723896961372553</v>
      </c>
      <c r="Q130" s="4">
        <f t="shared" si="29"/>
        <v>0.002387429934723996</v>
      </c>
      <c r="R130" s="4">
        <f t="shared" si="29"/>
        <v>0.002860991379310345</v>
      </c>
      <c r="S130" s="4">
        <f t="shared" si="29"/>
        <v>0.0007535121328224778</v>
      </c>
      <c r="T130" s="7">
        <f>SUM(C130:S130)</f>
        <v>0.03717721281199019</v>
      </c>
    </row>
    <row r="131" spans="1:20" ht="12">
      <c r="A131" t="s">
        <v>658</v>
      </c>
      <c r="B131" t="s">
        <v>697</v>
      </c>
      <c r="C131" s="4">
        <f>C$104*(1+$T85)</f>
        <v>0.0014225919177970176</v>
      </c>
      <c r="D131" s="4">
        <f t="shared" si="30"/>
        <v>0.0021576335674755214</v>
      </c>
      <c r="E131" s="4">
        <f t="shared" si="30"/>
        <v>0.0026202557378739518</v>
      </c>
      <c r="F131" s="4">
        <f>F$105*(1+$T85)</f>
        <v>0.003267595892914892</v>
      </c>
      <c r="G131" s="4">
        <f>G$105*(1+$T85)</f>
        <v>0.005151615146487441</v>
      </c>
      <c r="H131" s="4">
        <f t="shared" si="30"/>
        <v>0.0006770694192526352</v>
      </c>
      <c r="I131" s="4">
        <f t="shared" si="30"/>
        <v>0.002953081785542107</v>
      </c>
      <c r="J131" s="4">
        <f t="shared" si="30"/>
        <v>0.002086344148809655</v>
      </c>
      <c r="K131" s="4">
        <f t="shared" si="30"/>
        <v>0.0017271527645798513</v>
      </c>
      <c r="L131" s="4">
        <f t="shared" si="30"/>
        <v>0.0030870829095641385</v>
      </c>
      <c r="M131" s="4">
        <f t="shared" si="30"/>
        <v>0.003328025965920364</v>
      </c>
      <c r="N131" s="4">
        <f t="shared" si="30"/>
        <v>0.004362429482462594</v>
      </c>
      <c r="O131" s="4">
        <f t="shared" si="30"/>
        <v>0.0024408682379043587</v>
      </c>
      <c r="P131" s="4">
        <f>P$105*(1+$T85)</f>
        <v>0.005210393593703375</v>
      </c>
      <c r="Q131" s="4">
        <f aca="true" t="shared" si="31" ref="Q131:R134">Q$105*(1+$T85)</f>
        <v>0.0029214345583192334</v>
      </c>
      <c r="R131" s="4">
        <f t="shared" si="31"/>
        <v>0.0017151278777203973</v>
      </c>
      <c r="S131" s="4">
        <f>(1+$T85)*S$35</f>
        <v>0.0009762079960755456</v>
      </c>
      <c r="T131" s="7">
        <f>SUM(C131:S131)</f>
        <v>0.046104911002403076</v>
      </c>
    </row>
    <row r="132" spans="1:20" ht="12">
      <c r="A132" t="s">
        <v>659</v>
      </c>
      <c r="B132" t="s">
        <v>678</v>
      </c>
      <c r="C132" s="4">
        <f>C$104*(1+$T86)</f>
        <v>0.0012857192965731329</v>
      </c>
      <c r="D132" s="4">
        <f t="shared" si="30"/>
        <v>0.0019500399783889608</v>
      </c>
      <c r="E132" s="4">
        <f t="shared" si="30"/>
        <v>0.002368151626615459</v>
      </c>
      <c r="F132" s="4">
        <f>F$105*(1+$T86)</f>
        <v>0.002953208886094095</v>
      </c>
      <c r="G132" s="4">
        <f>G$105*(1+$T86)</f>
        <v>0.004655959955553753</v>
      </c>
      <c r="H132" s="4">
        <f t="shared" si="30"/>
        <v>0.0006119261655870646</v>
      </c>
      <c r="I132" s="4">
        <f t="shared" si="30"/>
        <v>0.0026689552980940522</v>
      </c>
      <c r="J132" s="4">
        <f t="shared" si="30"/>
        <v>0.0018856095679012333</v>
      </c>
      <c r="K132" s="4">
        <f t="shared" si="30"/>
        <v>0.0015609772625369287</v>
      </c>
      <c r="L132" s="4">
        <f t="shared" si="30"/>
        <v>0.00279006369802396</v>
      </c>
      <c r="M132" s="4">
        <f>M$105*(1+$T86)</f>
        <v>0.0042540708812260535</v>
      </c>
      <c r="N132" s="4">
        <f>N$105*(1+$T86)</f>
        <v>0.0038577953917445377</v>
      </c>
      <c r="O132" s="4">
        <f>O$105*(1+$T86)</f>
        <v>0.0037646761926334632</v>
      </c>
      <c r="P132" s="4">
        <f>P$105*(1+$T86)</f>
        <v>0.00470908311959166</v>
      </c>
      <c r="Q132" s="4">
        <f t="shared" si="31"/>
        <v>0.0026403529630080404</v>
      </c>
      <c r="R132" s="4">
        <f t="shared" si="31"/>
        <v>0.0015501093327526443</v>
      </c>
      <c r="S132" s="4">
        <f>(1+$T86)*S$35</f>
        <v>0.0008822835574427931</v>
      </c>
      <c r="T132" s="7">
        <f>SUM(C132:S132)</f>
        <v>0.044388983173767826</v>
      </c>
    </row>
    <row r="133" spans="1:20" ht="12">
      <c r="A133" t="s">
        <v>660</v>
      </c>
      <c r="B133" t="s">
        <v>679</v>
      </c>
      <c r="C133" s="4">
        <f>C$105*(1+$T87)</f>
        <v>0.0023363261797351496</v>
      </c>
      <c r="D133" s="4">
        <f>D$105*(1+$T87)</f>
        <v>0.0028678127040350884</v>
      </c>
      <c r="E133" s="4">
        <f>E$105*(1+$T87)</f>
        <v>0.0013353915284062341</v>
      </c>
      <c r="F133" s="4">
        <f>F$104*(1+$T87)</f>
        <v>0.0017952075456104477</v>
      </c>
      <c r="G133" s="4">
        <f aca="true" t="shared" si="32" ref="G133:O133">G$104*(1+$T87)</f>
        <v>0.0052658641927151055</v>
      </c>
      <c r="H133" s="4">
        <f t="shared" si="32"/>
        <v>0.0006206918705747857</v>
      </c>
      <c r="I133" s="4">
        <f t="shared" si="32"/>
        <v>0.002707187483746814</v>
      </c>
      <c r="J133" s="4">
        <f t="shared" si="32"/>
        <v>0.0019126205017749127</v>
      </c>
      <c r="K133" s="4">
        <f t="shared" si="32"/>
        <v>0.0015833379114933465</v>
      </c>
      <c r="L133" s="4">
        <f t="shared" si="32"/>
        <v>0.0028300307343254146</v>
      </c>
      <c r="M133" s="4">
        <f t="shared" si="32"/>
        <v>0.0030509111818825202</v>
      </c>
      <c r="N133" s="4">
        <f t="shared" si="32"/>
        <v>0.003999183006535948</v>
      </c>
      <c r="O133" s="4">
        <f t="shared" si="32"/>
        <v>0.0022376244286498115</v>
      </c>
      <c r="P133" s="4">
        <f>P$105*(1+$T87)</f>
        <v>0.0047765396784224074</v>
      </c>
      <c r="Q133" s="4">
        <f t="shared" si="31"/>
        <v>0.0026781754266299042</v>
      </c>
      <c r="R133" s="4">
        <f t="shared" si="31"/>
        <v>0.0015723143010539866</v>
      </c>
      <c r="S133" s="4">
        <f>(1+$T87)*S$35</f>
        <v>0.0008949220713926597</v>
      </c>
      <c r="T133" s="7">
        <f>SUM(C133:S133)</f>
        <v>0.042464140746984534</v>
      </c>
    </row>
    <row r="134" spans="1:20" ht="12">
      <c r="A134" t="s">
        <v>661</v>
      </c>
      <c r="B134" t="s">
        <v>680</v>
      </c>
      <c r="C134" s="4">
        <f>C$104*(1+$T88)</f>
        <v>0.0015951169882618547</v>
      </c>
      <c r="D134" s="4">
        <f aca="true" t="shared" si="33" ref="D134:P135">D$104*(1+$T88)</f>
        <v>0.002419300935755288</v>
      </c>
      <c r="E134" s="4">
        <f t="shared" si="33"/>
        <v>0.0029380276864961843</v>
      </c>
      <c r="F134" s="4">
        <f t="shared" si="33"/>
        <v>0.0021957556544416343</v>
      </c>
      <c r="G134" s="4">
        <f t="shared" si="33"/>
        <v>0.00644078792167964</v>
      </c>
      <c r="H134" s="4">
        <f t="shared" si="33"/>
        <v>0.0007591811252203155</v>
      </c>
      <c r="I134" s="4">
        <f t="shared" si="33"/>
        <v>0.003311217268223637</v>
      </c>
      <c r="J134" s="4">
        <f t="shared" si="33"/>
        <v>0.002339365881032546</v>
      </c>
      <c r="K134" s="4">
        <f t="shared" si="33"/>
        <v>0.0019366135021848527</v>
      </c>
      <c r="L134" s="4">
        <f t="shared" si="33"/>
        <v>0.0034614694007569988</v>
      </c>
      <c r="M134" s="4">
        <f t="shared" si="33"/>
        <v>0.0037316328661819356</v>
      </c>
      <c r="N134" s="4">
        <f t="shared" si="33"/>
        <v>0.004891483840528426</v>
      </c>
      <c r="O134" s="4">
        <f t="shared" si="33"/>
        <v>0.002736884937754553</v>
      </c>
      <c r="P134" s="4">
        <f>P$105*(1+$T88)</f>
        <v>0.005842284939814251</v>
      </c>
      <c r="Q134" s="4">
        <f t="shared" si="31"/>
        <v>0.0032757320182773544</v>
      </c>
      <c r="R134" s="4">
        <f t="shared" si="31"/>
        <v>0.0019231302951797512</v>
      </c>
      <c r="S134" s="4">
        <f>(1+$T88)*S$35</f>
        <v>0.0010945977824958716</v>
      </c>
      <c r="T134" s="7">
        <f>SUM(C134:S134)</f>
        <v>0.050892583044285095</v>
      </c>
    </row>
    <row r="135" spans="1:15" ht="12">
      <c r="A135" t="s">
        <v>662</v>
      </c>
      <c r="B135" t="s">
        <v>681</v>
      </c>
      <c r="C135" s="4">
        <f>C$104*(1+$T89)</f>
        <v>0.0015075135805384962</v>
      </c>
      <c r="D135" s="4">
        <f t="shared" si="33"/>
        <v>0.002286433561236623</v>
      </c>
      <c r="E135" s="4">
        <f t="shared" si="33"/>
        <v>0.0027766719745222932</v>
      </c>
      <c r="F135" s="4">
        <f>F$105*(1+$T89)</f>
        <v>0.0034626551175049427</v>
      </c>
      <c r="G135" s="4">
        <f>G$105*(1+$T89)</f>
        <v>0.0054591409510213055</v>
      </c>
      <c r="H135" s="4">
        <f t="shared" si="33"/>
        <v>0.0007174870964199429</v>
      </c>
      <c r="I135" s="4">
        <f t="shared" si="33"/>
        <v>0.0031293660820451838</v>
      </c>
      <c r="J135" s="4">
        <f t="shared" si="33"/>
        <v>0.002210888518808776</v>
      </c>
      <c r="K135" s="4">
        <f t="shared" si="33"/>
        <v>0.0018302551952500575</v>
      </c>
      <c r="L135" s="4">
        <f t="shared" si="33"/>
        <v>0.0032713664067647707</v>
      </c>
      <c r="M135" s="4">
        <f t="shared" si="33"/>
        <v>0.0035266925653415337</v>
      </c>
      <c r="N135" s="4">
        <f t="shared" si="33"/>
        <v>0.004622844827586207</v>
      </c>
      <c r="O135" s="4">
        <f t="shared" si="33"/>
        <v>0.002586575932923949</v>
      </c>
    </row>
    <row r="136" spans="4:5" ht="12">
      <c r="D136" s="4"/>
      <c r="E136" s="4"/>
    </row>
    <row r="137" spans="1:20" ht="12">
      <c r="A137" s="1" t="s">
        <v>700</v>
      </c>
      <c r="B137" t="s">
        <v>671</v>
      </c>
      <c r="C137" s="8">
        <v>1</v>
      </c>
      <c r="D137" s="8">
        <v>2</v>
      </c>
      <c r="E137" s="8">
        <v>3</v>
      </c>
      <c r="F137" s="8">
        <v>4</v>
      </c>
      <c r="G137" s="8">
        <v>5</v>
      </c>
      <c r="H137" s="8" t="s">
        <v>695</v>
      </c>
      <c r="I137" s="8" t="s">
        <v>696</v>
      </c>
      <c r="J137" s="8"/>
      <c r="K137" s="8"/>
      <c r="N137" s="8">
        <v>7</v>
      </c>
      <c r="O137" s="8">
        <v>8</v>
      </c>
      <c r="P137" s="8">
        <v>9</v>
      </c>
      <c r="Q137" s="8">
        <v>10</v>
      </c>
      <c r="R137" s="8">
        <v>11</v>
      </c>
      <c r="S137" s="8" t="s">
        <v>693</v>
      </c>
      <c r="T137" s="18" t="s">
        <v>702</v>
      </c>
    </row>
    <row r="138" spans="1:20" ht="12">
      <c r="A138" t="s">
        <v>663</v>
      </c>
      <c r="B138" t="s">
        <v>682</v>
      </c>
      <c r="C138" s="4">
        <f>C$108*(1+$T92)</f>
        <v>0.0022038500132862877</v>
      </c>
      <c r="D138" s="4">
        <f aca="true" t="shared" si="34" ref="D138:H143">D$108*(1+$T92)</f>
        <v>0.0027051997793419357</v>
      </c>
      <c r="E138" s="4">
        <f t="shared" si="34"/>
        <v>0.0012596711294627961</v>
      </c>
      <c r="F138" s="4">
        <f t="shared" si="34"/>
        <v>0.00282565905874027</v>
      </c>
      <c r="G138" s="4">
        <f t="shared" si="34"/>
        <v>0.0044548678854013255</v>
      </c>
      <c r="H138" s="4">
        <f>H$107*(1+$T92)</f>
        <v>0.0005854969220813171</v>
      </c>
      <c r="I138" s="4">
        <f>I$107*(1+$T92)</f>
        <v>0.00243990353904956</v>
      </c>
      <c r="N138" s="4">
        <f>N$107*(1+$T92)</f>
        <v>0.0037724182515849187</v>
      </c>
      <c r="O138" s="4">
        <f aca="true" t="shared" si="35" ref="O138:S139">O$107*(1+$T92)</f>
        <v>0.002110744924909689</v>
      </c>
      <c r="P138" s="4">
        <f t="shared" si="35"/>
        <v>0.002433779691641326</v>
      </c>
      <c r="Q138" s="4">
        <f t="shared" si="35"/>
        <v>0.002674694370296222</v>
      </c>
      <c r="R138" s="4">
        <f t="shared" si="35"/>
        <v>0.0032052364864864867</v>
      </c>
      <c r="S138" s="4">
        <f t="shared" si="35"/>
        <v>0.0008441775108441776</v>
      </c>
      <c r="T138" s="7">
        <f>SUM(C138:S138)</f>
        <v>0.03151569956312631</v>
      </c>
    </row>
    <row r="139" spans="1:20" ht="12">
      <c r="A139" t="s">
        <v>664</v>
      </c>
      <c r="B139" t="s">
        <v>683</v>
      </c>
      <c r="C139" s="4">
        <f>C$107*(1+$T93)</f>
        <v>0.0016661140431179621</v>
      </c>
      <c r="D139" s="4">
        <f aca="true" t="shared" si="36" ref="D139:G145">D$107*(1+$T93)</f>
        <v>0.0025269815902234064</v>
      </c>
      <c r="E139" s="4">
        <f t="shared" si="36"/>
        <v>0.0030687963475799253</v>
      </c>
      <c r="F139" s="4">
        <f t="shared" si="34"/>
        <v>0.0038269494830610175</v>
      </c>
      <c r="G139" s="4">
        <f t="shared" si="34"/>
        <v>0.0060334789147358375</v>
      </c>
      <c r="H139" s="4">
        <f>H$107*(1+$T93)</f>
        <v>0.0007929715145081386</v>
      </c>
      <c r="I139" s="4">
        <f>I$107*(1+$T93)</f>
        <v>0.0033044990189464818</v>
      </c>
      <c r="N139" s="4">
        <f>N$107*(1+$T93)</f>
        <v>0.0051091988727858285</v>
      </c>
      <c r="O139" s="4">
        <f t="shared" si="35"/>
        <v>0.002858700937139243</v>
      </c>
      <c r="P139" s="4">
        <f t="shared" si="35"/>
        <v>0.0032962051469024377</v>
      </c>
      <c r="Q139" s="4">
        <f t="shared" si="35"/>
        <v>0.00362248948828055</v>
      </c>
      <c r="R139" s="4">
        <f t="shared" si="35"/>
        <v>0.004341032608695651</v>
      </c>
      <c r="S139" s="4">
        <f t="shared" si="35"/>
        <v>0.0011433172302737517</v>
      </c>
      <c r="T139" s="7">
        <f>SUM(C139:S139)</f>
        <v>0.04159073519625023</v>
      </c>
    </row>
    <row r="140" spans="1:20" ht="12">
      <c r="A140" t="s">
        <v>665</v>
      </c>
      <c r="B140" t="s">
        <v>684</v>
      </c>
      <c r="C140" s="4">
        <f>C$107*(1+$T94)</f>
        <v>0.0015941607923052007</v>
      </c>
      <c r="D140" s="4">
        <f t="shared" si="36"/>
        <v>0.002417850681140911</v>
      </c>
      <c r="E140" s="4">
        <f t="shared" si="36"/>
        <v>0.0029362664801301074</v>
      </c>
      <c r="F140" s="4">
        <f t="shared" si="34"/>
        <v>0.0036616778096483465</v>
      </c>
      <c r="G140" s="4">
        <f t="shared" si="34"/>
        <v>0.005772915465661807</v>
      </c>
      <c r="H140" s="4">
        <f t="shared" si="34"/>
        <v>0.003729068595919282</v>
      </c>
      <c r="N140" s="4">
        <f aca="true" t="shared" si="37" ref="N140:S143">N$108*(1+$T94)</f>
        <v>0.004783272814405497</v>
      </c>
      <c r="O140" s="4">
        <f t="shared" si="37"/>
        <v>0.004667814505092262</v>
      </c>
      <c r="P140" s="4">
        <f t="shared" si="37"/>
        <v>0.005838782770833432</v>
      </c>
      <c r="Q140" s="4">
        <f t="shared" si="37"/>
        <v>0.003273768374397935</v>
      </c>
      <c r="R140" s="4">
        <f t="shared" si="37"/>
        <v>0.0019219774710133098</v>
      </c>
      <c r="S140" s="4">
        <f t="shared" si="37"/>
        <v>0.001093941623742948</v>
      </c>
      <c r="T140" s="7">
        <f>SUM(C140:S140)</f>
        <v>0.04169149738429103</v>
      </c>
    </row>
    <row r="141" spans="1:20" ht="12">
      <c r="A141" t="s">
        <v>666</v>
      </c>
      <c r="B141" t="s">
        <v>684</v>
      </c>
      <c r="C141" s="4">
        <f>C$107*(1+$T95)</f>
        <v>0.0016589506172839507</v>
      </c>
      <c r="D141" s="4">
        <f t="shared" si="36"/>
        <v>0.002516116880643502</v>
      </c>
      <c r="E141" s="4">
        <f t="shared" si="36"/>
        <v>0.0030556021156926323</v>
      </c>
      <c r="F141" s="4">
        <f t="shared" si="34"/>
        <v>0.0038104955860990106</v>
      </c>
      <c r="G141" s="4">
        <f t="shared" si="34"/>
        <v>0.006007538086192133</v>
      </c>
      <c r="H141" s="4">
        <f t="shared" si="34"/>
        <v>0.0038806252662561525</v>
      </c>
      <c r="N141" s="4">
        <f t="shared" si="37"/>
        <v>0.004977674414273481</v>
      </c>
      <c r="O141" s="4">
        <f t="shared" si="37"/>
        <v>0.004857523652549639</v>
      </c>
      <c r="P141" s="4">
        <f t="shared" si="37"/>
        <v>0.006076082367986499</v>
      </c>
      <c r="Q141" s="4">
        <f t="shared" si="37"/>
        <v>0.0034068207496802906</v>
      </c>
      <c r="R141" s="4">
        <f t="shared" si="37"/>
        <v>0.0020000904095331356</v>
      </c>
      <c r="S141" s="4">
        <f t="shared" si="37"/>
        <v>0.0011384015594541922</v>
      </c>
      <c r="T141" s="7">
        <f>SUM(C141:S141)</f>
        <v>0.04338592170564461</v>
      </c>
    </row>
    <row r="142" spans="1:20" ht="12">
      <c r="A142" t="s">
        <v>667</v>
      </c>
      <c r="B142" t="s">
        <v>684</v>
      </c>
      <c r="C142" s="4">
        <f>C$107*(1+$T96)</f>
        <v>0.0015794118890580077</v>
      </c>
      <c r="D142" s="4">
        <f t="shared" si="36"/>
        <v>0.0023954811397907307</v>
      </c>
      <c r="E142" s="4">
        <f t="shared" si="36"/>
        <v>0.0029091006443923003</v>
      </c>
      <c r="F142" s="4">
        <f t="shared" si="34"/>
        <v>0.003627800592244948</v>
      </c>
      <c r="G142" s="4">
        <f t="shared" si="34"/>
        <v>0.005719505438224016</v>
      </c>
      <c r="H142" s="4">
        <f t="shared" si="34"/>
        <v>0.003694567890476747</v>
      </c>
      <c r="N142" s="4">
        <f t="shared" si="37"/>
        <v>0.004739018791671328</v>
      </c>
      <c r="O142" s="4">
        <f t="shared" si="37"/>
        <v>0.004624628682906848</v>
      </c>
      <c r="P142" s="4">
        <f t="shared" si="37"/>
        <v>0.00578476335034331</v>
      </c>
      <c r="Q142" s="4">
        <f t="shared" si="37"/>
        <v>0.003243480028805208</v>
      </c>
      <c r="R142" s="4">
        <f t="shared" si="37"/>
        <v>0.0019041956638705876</v>
      </c>
      <c r="S142" s="4">
        <f t="shared" si="37"/>
        <v>0.0010838206627680322</v>
      </c>
      <c r="T142" s="7">
        <f>SUM(C142:S142)</f>
        <v>0.041305774774552065</v>
      </c>
    </row>
    <row r="143" spans="1:20" ht="12">
      <c r="A143" t="s">
        <v>668</v>
      </c>
      <c r="B143" t="s">
        <v>685</v>
      </c>
      <c r="C143" s="4">
        <f>C$107*(1+$T97)</f>
        <v>0.001941491773531278</v>
      </c>
      <c r="D143" s="4">
        <f t="shared" si="36"/>
        <v>0.0029446447495889536</v>
      </c>
      <c r="E143" s="4">
        <f t="shared" si="36"/>
        <v>0.003576011430957865</v>
      </c>
      <c r="F143" s="4">
        <f t="shared" si="36"/>
        <v>0.002672557292759143</v>
      </c>
      <c r="G143" s="4">
        <f t="shared" si="36"/>
        <v>0.007839385359832841</v>
      </c>
      <c r="H143" s="4">
        <f t="shared" si="34"/>
        <v>0.004541546898441745</v>
      </c>
      <c r="N143" s="4">
        <f t="shared" si="37"/>
        <v>0.005825437976237811</v>
      </c>
      <c r="O143" s="4">
        <f t="shared" si="37"/>
        <v>0.005684823956121727</v>
      </c>
      <c r="P143" s="4">
        <f>P$107*(1+$T97)</f>
        <v>0.0038410066843962416</v>
      </c>
      <c r="Q143" s="4">
        <f>Q$107*(1+$T97)</f>
        <v>0.004221219771990286</v>
      </c>
      <c r="R143" s="4">
        <f>R$107*(1+$T97)</f>
        <v>0.005058524734982332</v>
      </c>
      <c r="S143" s="4">
        <f>S$107*(1+$T97)</f>
        <v>0.0013322863499541943</v>
      </c>
      <c r="T143" s="7">
        <f>SUM(C143:S143)</f>
        <v>0.04947893697879442</v>
      </c>
    </row>
    <row r="144" spans="1:5" ht="12">
      <c r="A144" t="s">
        <v>669</v>
      </c>
      <c r="B144" t="s">
        <v>701</v>
      </c>
      <c r="C144" s="4">
        <f>C$107*(1+$T98)</f>
        <v>0.0010794541687806517</v>
      </c>
      <c r="D144" s="4">
        <f t="shared" si="36"/>
        <v>0.0016371993401447424</v>
      </c>
      <c r="E144" s="4">
        <f t="shared" si="36"/>
        <v>0.001988234253361642</v>
      </c>
    </row>
    <row r="145" spans="1:5" ht="12">
      <c r="A145" t="s">
        <v>670</v>
      </c>
      <c r="B145" t="s">
        <v>701</v>
      </c>
      <c r="C145" s="4">
        <f>C$107*(1+$T99)</f>
        <v>0.0010794541687806517</v>
      </c>
      <c r="D145" s="4">
        <f t="shared" si="36"/>
        <v>0.0016371993401447424</v>
      </c>
      <c r="E145" s="4">
        <f t="shared" si="36"/>
        <v>0.001988234253361642</v>
      </c>
    </row>
    <row r="146" spans="4:5" ht="12">
      <c r="D146" s="4"/>
      <c r="E146" s="4"/>
    </row>
    <row r="147" spans="4:5" ht="12">
      <c r="D147" s="4"/>
      <c r="E147" s="4"/>
    </row>
    <row r="148" spans="1:5" ht="15">
      <c r="A148" s="17" t="s">
        <v>723</v>
      </c>
      <c r="D148" s="4"/>
      <c r="E148" s="4"/>
    </row>
    <row r="149" spans="4:5" ht="12">
      <c r="D149" s="4"/>
      <c r="E149" s="4"/>
    </row>
    <row r="150" spans="1:20" ht="12">
      <c r="A150" s="1" t="s">
        <v>699</v>
      </c>
      <c r="B150" t="s">
        <v>671</v>
      </c>
      <c r="C150" s="8">
        <v>1</v>
      </c>
      <c r="D150" s="8">
        <v>2</v>
      </c>
      <c r="E150" s="8">
        <v>3</v>
      </c>
      <c r="F150" s="8">
        <v>4</v>
      </c>
      <c r="G150" s="8">
        <v>5</v>
      </c>
      <c r="H150" s="8" t="s">
        <v>695</v>
      </c>
      <c r="I150" s="8" t="s">
        <v>696</v>
      </c>
      <c r="J150" s="8">
        <v>7</v>
      </c>
      <c r="K150" s="8">
        <v>8</v>
      </c>
      <c r="L150" s="8">
        <v>9</v>
      </c>
      <c r="M150" s="8">
        <v>10</v>
      </c>
      <c r="N150" s="8">
        <v>11</v>
      </c>
      <c r="O150" s="8">
        <v>12</v>
      </c>
      <c r="P150" s="8">
        <v>13</v>
      </c>
      <c r="Q150" s="8">
        <v>14</v>
      </c>
      <c r="R150" s="8">
        <v>15</v>
      </c>
      <c r="S150" s="8" t="s">
        <v>693</v>
      </c>
      <c r="T150" s="18" t="s">
        <v>702</v>
      </c>
    </row>
    <row r="151" spans="1:20" ht="12">
      <c r="A151" t="s">
        <v>648</v>
      </c>
      <c r="B151" t="s">
        <v>672</v>
      </c>
      <c r="C151" s="4">
        <f>C$104*(1+$U75)</f>
        <v>0.0011355307609069642</v>
      </c>
      <c r="D151" s="4">
        <f aca="true" t="shared" si="38" ref="D151:H154">D$104*(1+$U75)</f>
        <v>0.0017222502503936431</v>
      </c>
      <c r="E151" s="4">
        <f t="shared" si="38"/>
        <v>0.002091521085264165</v>
      </c>
      <c r="F151" s="4">
        <f t="shared" si="38"/>
        <v>0.0015631129925904655</v>
      </c>
      <c r="G151" s="4">
        <f t="shared" si="38"/>
        <v>0.004585063580518175</v>
      </c>
      <c r="H151" s="4">
        <f>H$105*(1+$U75)</f>
        <v>0.004517049634904775</v>
      </c>
      <c r="I151" s="4"/>
      <c r="J151" s="4">
        <f>J$105*(1+$U75)</f>
        <v>0.0014001636334610489</v>
      </c>
      <c r="K151" s="4">
        <f>K$105*(1+$U75)</f>
        <v>0.003138067750276313</v>
      </c>
      <c r="L151" s="4">
        <f>L$105*(1+$U75)</f>
        <v>0.0011833425824188378</v>
      </c>
      <c r="M151" s="4">
        <f aca="true" t="shared" si="39" ref="M151:S154">M$104*(1+$U75)</f>
        <v>0.0026564721830079335</v>
      </c>
      <c r="N151" s="4">
        <f t="shared" si="39"/>
        <v>0.003482146079737913</v>
      </c>
      <c r="O151" s="4">
        <f t="shared" si="39"/>
        <v>0.001948331726608793</v>
      </c>
      <c r="P151" s="4">
        <f t="shared" si="39"/>
        <v>0.002246510287833024</v>
      </c>
      <c r="Q151" s="4">
        <f t="shared" si="39"/>
        <v>0.002468887566247743</v>
      </c>
      <c r="R151" s="4">
        <f t="shared" si="39"/>
        <v>0.0029586066341829123</v>
      </c>
      <c r="S151" s="4">
        <f t="shared" si="39"/>
        <v>0.0007792215003609316</v>
      </c>
      <c r="T151" s="7">
        <f>SUM(C151:S151)</f>
        <v>0.03787627824871364</v>
      </c>
    </row>
    <row r="152" spans="1:20" ht="12">
      <c r="A152" t="s">
        <v>649</v>
      </c>
      <c r="B152" t="s">
        <v>672</v>
      </c>
      <c r="C152" s="4">
        <f>C$104*(1+$U76)</f>
        <v>0.0011343279626773565</v>
      </c>
      <c r="D152" s="4">
        <f t="shared" si="38"/>
        <v>0.0017204259761217067</v>
      </c>
      <c r="E152" s="4">
        <f t="shared" si="38"/>
        <v>0.0020893056649997823</v>
      </c>
      <c r="F152" s="4">
        <f t="shared" si="38"/>
        <v>0.001561457282674987</v>
      </c>
      <c r="G152" s="4">
        <f t="shared" si="38"/>
        <v>0.00458020690331739</v>
      </c>
      <c r="H152" s="4">
        <f>H$105*(1+$U76)</f>
        <v>0.004512265000713471</v>
      </c>
      <c r="I152" s="4"/>
      <c r="J152" s="4">
        <f>J$105*(1+$U76)</f>
        <v>0.0013986805258276256</v>
      </c>
      <c r="K152" s="4">
        <f>K$105*(1+$U76)</f>
        <v>0.0031347437871884205</v>
      </c>
      <c r="L152" s="4">
        <f>L$105*(1+$U76)</f>
        <v>0.0011820891400532464</v>
      </c>
      <c r="M152" s="4">
        <f t="shared" si="39"/>
        <v>0.0026536583446261602</v>
      </c>
      <c r="N152" s="4">
        <f t="shared" si="39"/>
        <v>0.00347845765553653</v>
      </c>
      <c r="O152" s="4">
        <f t="shared" si="39"/>
        <v>0.0019462679780674662</v>
      </c>
      <c r="P152" s="4">
        <f t="shared" si="39"/>
        <v>0.0022441306969931928</v>
      </c>
      <c r="Q152" s="4">
        <f t="shared" si="39"/>
        <v>0.0024662724247685184</v>
      </c>
      <c r="R152" s="4">
        <f t="shared" si="39"/>
        <v>0.002955472763270548</v>
      </c>
      <c r="S152" s="4">
        <f t="shared" si="39"/>
        <v>0.0007783961187214613</v>
      </c>
      <c r="T152" s="7">
        <f>SUM(C152:S152)</f>
        <v>0.03783615822555786</v>
      </c>
    </row>
    <row r="153" spans="1:20" ht="12">
      <c r="A153" t="s">
        <v>650</v>
      </c>
      <c r="B153" t="s">
        <v>673</v>
      </c>
      <c r="C153" s="4">
        <f>C$104*(1+$U77)</f>
        <v>0.0012202525386216063</v>
      </c>
      <c r="D153" s="4">
        <f aca="true" t="shared" si="40" ref="D153:S155">D$104*(1+$U77)</f>
        <v>0.001850747080163622</v>
      </c>
      <c r="E153" s="4">
        <f t="shared" si="40"/>
        <v>0.0022475691559740306</v>
      </c>
      <c r="F153" s="4">
        <f t="shared" si="40"/>
        <v>0.0016797366157104109</v>
      </c>
      <c r="G153" s="4">
        <f t="shared" si="40"/>
        <v>0.004927154478316397</v>
      </c>
      <c r="H153" s="4">
        <f t="shared" si="40"/>
        <v>0.0005807678697806088</v>
      </c>
      <c r="I153" s="4">
        <f t="shared" si="40"/>
        <v>0.0025330563884724305</v>
      </c>
      <c r="J153" s="4">
        <f t="shared" si="40"/>
        <v>0.0017895973625140283</v>
      </c>
      <c r="K153" s="4">
        <f t="shared" si="40"/>
        <v>0.0014814948118288176</v>
      </c>
      <c r="L153" s="4">
        <f t="shared" si="40"/>
        <v>0.002647998143532622</v>
      </c>
      <c r="M153" s="4">
        <f t="shared" si="40"/>
        <v>0.0028546711693693146</v>
      </c>
      <c r="N153" s="4">
        <f t="shared" si="40"/>
        <v>0.00374194847020934</v>
      </c>
      <c r="O153" s="4">
        <f t="shared" si="40"/>
        <v>0.00209369646100339</v>
      </c>
      <c r="P153" s="4">
        <f t="shared" si="40"/>
        <v>0.002414122079421504</v>
      </c>
      <c r="Q153" s="4">
        <f t="shared" si="40"/>
        <v>0.0026530908928251926</v>
      </c>
      <c r="R153" s="4">
        <f t="shared" si="40"/>
        <v>0.003179347826086957</v>
      </c>
      <c r="S153" s="4">
        <f t="shared" si="40"/>
        <v>0.0008373590982286635</v>
      </c>
      <c r="T153" s="7">
        <f>SUM(C153:S153)</f>
        <v>0.03873261044205893</v>
      </c>
    </row>
    <row r="154" spans="1:20" ht="12">
      <c r="A154" t="s">
        <v>651</v>
      </c>
      <c r="B154" t="s">
        <v>672</v>
      </c>
      <c r="C154" s="4">
        <f>C$104*(1+$U78)</f>
        <v>0.0011482690264455126</v>
      </c>
      <c r="D154" s="4">
        <f t="shared" si="38"/>
        <v>0.001741570273917993</v>
      </c>
      <c r="E154" s="4">
        <f t="shared" si="38"/>
        <v>0.0021149835504661535</v>
      </c>
      <c r="F154" s="4">
        <f t="shared" si="38"/>
        <v>0.0015806478309690127</v>
      </c>
      <c r="G154" s="4">
        <f t="shared" si="38"/>
        <v>0.004636498345132669</v>
      </c>
      <c r="H154" s="4">
        <f>H$105*(1+$U78)</f>
        <v>0.004567721426177309</v>
      </c>
      <c r="I154" s="4"/>
      <c r="J154" s="4">
        <f>J$105*(1+$U78)</f>
        <v>0.0014158705229390582</v>
      </c>
      <c r="K154" s="4">
        <f>K$105*(1+$U78)</f>
        <v>0.003173270266718093</v>
      </c>
      <c r="L154" s="4">
        <f>L$105*(1+$U78)</f>
        <v>0.0011966171959800617</v>
      </c>
      <c r="M154" s="4">
        <f t="shared" si="39"/>
        <v>0.00268627221064954</v>
      </c>
      <c r="N154" s="4">
        <f t="shared" si="39"/>
        <v>0.0035212084309614836</v>
      </c>
      <c r="O154" s="4">
        <f t="shared" si="39"/>
        <v>0.0019701879085328284</v>
      </c>
      <c r="P154" s="4">
        <f t="shared" si="39"/>
        <v>0.00227171140573021</v>
      </c>
      <c r="Q154" s="4">
        <f t="shared" si="39"/>
        <v>0.002496583289240368</v>
      </c>
      <c r="R154" s="4">
        <f t="shared" si="39"/>
        <v>0.0029917959745581835</v>
      </c>
      <c r="S154" s="4">
        <f t="shared" si="39"/>
        <v>0.0007879627258095627</v>
      </c>
      <c r="T154" s="7">
        <f>SUM(C154:S154)</f>
        <v>0.038301170384228034</v>
      </c>
    </row>
    <row r="155" spans="1:20" ht="12">
      <c r="A155" t="s">
        <v>652</v>
      </c>
      <c r="B155" t="s">
        <v>680</v>
      </c>
      <c r="C155" s="4">
        <f>C$104*(1+$U79)</f>
        <v>0.0012539927781606078</v>
      </c>
      <c r="D155" s="4">
        <f t="shared" si="40"/>
        <v>0.001901920626486554</v>
      </c>
      <c r="E155" s="4">
        <f t="shared" si="40"/>
        <v>0.002309714916218624</v>
      </c>
      <c r="F155" s="4">
        <f t="shared" si="40"/>
        <v>0.0017261816866958974</v>
      </c>
      <c r="G155" s="4">
        <f t="shared" si="40"/>
        <v>0.005063391336739037</v>
      </c>
      <c r="H155" s="4">
        <f t="shared" si="40"/>
        <v>0.0005968262236235666</v>
      </c>
      <c r="I155" s="4">
        <f t="shared" si="40"/>
        <v>0.0026030959307866792</v>
      </c>
      <c r="J155" s="4">
        <f t="shared" si="40"/>
        <v>0.0018390801062727875</v>
      </c>
      <c r="K155" s="4">
        <f t="shared" si="40"/>
        <v>0.0015224584552098477</v>
      </c>
      <c r="L155" s="4">
        <f t="shared" si="40"/>
        <v>0.002721215849567919</v>
      </c>
      <c r="M155" s="4">
        <f t="shared" si="40"/>
        <v>0.002933603428070781</v>
      </c>
      <c r="N155" s="4">
        <f t="shared" si="40"/>
        <v>0.003845414133038511</v>
      </c>
      <c r="O155" s="4">
        <f t="shared" si="40"/>
        <v>0.002151587608843992</v>
      </c>
      <c r="P155" s="4">
        <f>P$105*(1+$U79)</f>
        <v>0.00459288138512439</v>
      </c>
      <c r="Q155" s="4">
        <f>Q$105*(1+$U79)</f>
        <v>0.002575199389347201</v>
      </c>
      <c r="R155" s="4">
        <f>R$105*(1+$U79)</f>
        <v>0.0015118587033827004</v>
      </c>
      <c r="S155" s="4">
        <f t="shared" si="40"/>
        <v>0.0008605122535470794</v>
      </c>
      <c r="T155" s="7">
        <f>SUM(C155:S155)</f>
        <v>0.04000893481111617</v>
      </c>
    </row>
    <row r="156" spans="1:20" ht="12">
      <c r="A156" t="s">
        <v>653</v>
      </c>
      <c r="B156" t="s">
        <v>674</v>
      </c>
      <c r="C156" s="4">
        <f>C$104*(1+$U80)</f>
        <v>0.0011304969726833142</v>
      </c>
      <c r="D156" s="4">
        <f aca="true" t="shared" si="41" ref="D156:H158">D$104*(1+$U80)</f>
        <v>0.0017146155448206424</v>
      </c>
      <c r="E156" s="4">
        <f t="shared" si="41"/>
        <v>0.0020822494084668675</v>
      </c>
      <c r="F156" s="4">
        <f>F$105*(1+$U80)</f>
        <v>0.00259667387300579</v>
      </c>
      <c r="G156" s="4">
        <f>G$105*(1+$U80)</f>
        <v>0.004093855205189308</v>
      </c>
      <c r="H156" s="4">
        <f>H$105*(1+$U80)</f>
        <v>0.004497025631997389</v>
      </c>
      <c r="I156" s="4"/>
      <c r="J156" s="4">
        <f>J$105*(1+$U80)</f>
        <v>0.0013939567322902961</v>
      </c>
      <c r="K156" s="4">
        <f>K$105*(1+$U80)</f>
        <v>0.003124156750213452</v>
      </c>
      <c r="L156" s="4">
        <f>L$105*(1+$U80)</f>
        <v>0.0011780968452173497</v>
      </c>
      <c r="M156" s="4">
        <f aca="true" t="shared" si="42" ref="M156:S157">M$104*(1+$U80)</f>
        <v>0.002644696087765389</v>
      </c>
      <c r="N156" s="4">
        <f t="shared" si="42"/>
        <v>0.003466709786391519</v>
      </c>
      <c r="O156" s="4">
        <f t="shared" si="42"/>
        <v>0.0019396948057618987</v>
      </c>
      <c r="P156" s="4">
        <f t="shared" si="42"/>
        <v>0.002236551546581338</v>
      </c>
      <c r="Q156" s="4">
        <f t="shared" si="42"/>
        <v>0.002457943030366947</v>
      </c>
      <c r="R156" s="4">
        <f t="shared" si="42"/>
        <v>0.0029454911821438427</v>
      </c>
      <c r="S156" s="4">
        <f t="shared" si="42"/>
        <v>0.0007757672249267734</v>
      </c>
      <c r="T156" s="7">
        <f>SUM(C156:S156)</f>
        <v>0.03827798062782213</v>
      </c>
    </row>
    <row r="157" spans="1:20" ht="12">
      <c r="A157" t="s">
        <v>654</v>
      </c>
      <c r="B157" t="s">
        <v>672</v>
      </c>
      <c r="C157" s="4">
        <f>C$104*(1+$U81)</f>
        <v>0.0012054461878612422</v>
      </c>
      <c r="D157" s="4">
        <f t="shared" si="41"/>
        <v>0.0018282904086384174</v>
      </c>
      <c r="E157" s="4">
        <f t="shared" si="41"/>
        <v>0.0022202975083205714</v>
      </c>
      <c r="F157" s="4">
        <f t="shared" si="41"/>
        <v>0.0016593549580370497</v>
      </c>
      <c r="G157" s="4">
        <f t="shared" si="41"/>
        <v>0.004867369167368501</v>
      </c>
      <c r="H157" s="4">
        <f>H$105*(1+$U81)</f>
        <v>0.0047951675553262255</v>
      </c>
      <c r="I157" s="4"/>
      <c r="J157" s="4">
        <f>J$105*(1+$U81)</f>
        <v>0.001486372692351795</v>
      </c>
      <c r="K157" s="4">
        <f>K$105*(1+$U81)</f>
        <v>0.003331280786968319</v>
      </c>
      <c r="L157" s="4">
        <f>L$105*(1+$U81)</f>
        <v>0.001256201816823822</v>
      </c>
      <c r="M157" s="4">
        <f t="shared" si="42"/>
        <v>0.0028200330421772777</v>
      </c>
      <c r="N157" s="4">
        <f t="shared" si="42"/>
        <v>0.003696544260979247</v>
      </c>
      <c r="O157" s="4">
        <f t="shared" si="42"/>
        <v>0.0020682918802250806</v>
      </c>
      <c r="P157" s="4">
        <f t="shared" si="42"/>
        <v>0.0023848295050117583</v>
      </c>
      <c r="Q157" s="4">
        <f t="shared" si="42"/>
        <v>0.0026208987087362567</v>
      </c>
      <c r="R157" s="4">
        <f t="shared" si="42"/>
        <v>0.0031407701238390104</v>
      </c>
      <c r="S157" s="4">
        <f t="shared" si="42"/>
        <v>0.0008271987157436076</v>
      </c>
      <c r="T157" s="7">
        <f>SUM(C157:S157)</f>
        <v>0.04020834731840817</v>
      </c>
    </row>
    <row r="158" spans="1:20" ht="12">
      <c r="A158" t="s">
        <v>655</v>
      </c>
      <c r="B158" t="s">
        <v>675</v>
      </c>
      <c r="C158" s="4">
        <f>C$104*(1+$U82)</f>
        <v>0.0011397282594232262</v>
      </c>
      <c r="D158" s="4">
        <f t="shared" si="41"/>
        <v>0.0017286165621832814</v>
      </c>
      <c r="E158" s="4">
        <f t="shared" si="41"/>
        <v>0.0020992524096407187</v>
      </c>
      <c r="F158" s="4">
        <f>F$105*(1+$U82)</f>
        <v>0.00261787750439178</v>
      </c>
      <c r="G158" s="4">
        <f>G$105*(1+$U82)</f>
        <v>0.0041272843537708236</v>
      </c>
      <c r="H158" s="4">
        <f>H$104*(1+$U82)</f>
        <v>0.000542443086495594</v>
      </c>
      <c r="I158" s="4">
        <f>I$104*(1+$U82)</f>
        <v>0.002365900383141762</v>
      </c>
      <c r="J158" s="4">
        <f>J$104*(1+$U82)</f>
        <v>0.0016715021050892447</v>
      </c>
      <c r="K158" s="4">
        <f>K$105*(1+$U82)</f>
        <v>0.003149667642748793</v>
      </c>
      <c r="L158" s="4">
        <f>L$105*(1+$U82)</f>
        <v>0.0011877168177147318</v>
      </c>
      <c r="M158" s="4">
        <f>M$105*(1+$U82)</f>
        <v>0.0037710290370889005</v>
      </c>
      <c r="N158" s="4">
        <f>N$105*(1+$U82)</f>
        <v>0.003419749893124396</v>
      </c>
      <c r="O158" s="4">
        <f>O$105*(1+$U82)</f>
        <v>0.0033372042060489803</v>
      </c>
      <c r="P158" s="4">
        <f>P$105*(1+$U82)</f>
        <v>0.00417437548123959</v>
      </c>
      <c r="Q158" s="4">
        <f>Q$105*(1+$U82)</f>
        <v>0.002340545790059192</v>
      </c>
      <c r="R158" s="4">
        <f>R$105*(1+$U82)</f>
        <v>0.0013740972982537625</v>
      </c>
      <c r="S158" s="4">
        <f>S$105*(1+$U82)</f>
        <v>0.0007821018988531679</v>
      </c>
      <c r="T158" s="7">
        <f>SUM(C158:S158)</f>
        <v>0.039829092729267934</v>
      </c>
    </row>
    <row r="159" spans="1:20" ht="12">
      <c r="A159" t="s">
        <v>656</v>
      </c>
      <c r="B159" t="s">
        <v>676</v>
      </c>
      <c r="C159" s="4">
        <f>C$105*(1+$U83)</f>
        <v>0.002271647865973699</v>
      </c>
      <c r="D159" s="4">
        <f>D$105*(1+$U83)</f>
        <v>0.002788420840223639</v>
      </c>
      <c r="E159" s="4">
        <f>E$105*(1+$U83)</f>
        <v>0.001298422858099063</v>
      </c>
      <c r="F159" s="4">
        <f aca="true" t="shared" si="43" ref="F159:T160">F$104*(1+$U83)</f>
        <v>0.0017455094350002764</v>
      </c>
      <c r="G159" s="4">
        <f t="shared" si="43"/>
        <v>0.005120085225961316</v>
      </c>
      <c r="H159" s="4">
        <f t="shared" si="43"/>
        <v>0.0006035087803443073</v>
      </c>
      <c r="I159" s="4">
        <f t="shared" si="43"/>
        <v>0.0026322423313945437</v>
      </c>
      <c r="J159" s="4">
        <f t="shared" si="43"/>
        <v>0.001859671958034156</v>
      </c>
      <c r="K159" s="4">
        <f t="shared" si="43"/>
        <v>0.001539505150846211</v>
      </c>
      <c r="L159" s="4">
        <f t="shared" si="43"/>
        <v>0.0027516848178275742</v>
      </c>
      <c r="M159" s="4">
        <f t="shared" si="43"/>
        <v>0.002966450462145824</v>
      </c>
      <c r="N159" s="4">
        <f t="shared" si="43"/>
        <v>0.0038884705488621157</v>
      </c>
      <c r="O159" s="4">
        <f t="shared" si="43"/>
        <v>0.002175678551343884</v>
      </c>
      <c r="P159" s="4">
        <f t="shared" si="43"/>
        <v>0.002508650956025358</v>
      </c>
      <c r="Q159" s="4">
        <f t="shared" si="43"/>
        <v>0.0027569769820020825</v>
      </c>
      <c r="R159" s="4">
        <f t="shared" si="43"/>
        <v>0.0033038403614457836</v>
      </c>
      <c r="S159" s="4">
        <f t="shared" si="43"/>
        <v>0.0008701472556894244</v>
      </c>
      <c r="T159" s="7">
        <f>SUM(C159:S159)</f>
        <v>0.04108091438121926</v>
      </c>
    </row>
    <row r="160" spans="1:20" ht="12">
      <c r="A160" t="s">
        <v>657</v>
      </c>
      <c r="B160" t="s">
        <v>677</v>
      </c>
      <c r="C160" s="4">
        <f>C$104*(1+$U84)</f>
        <v>0.00115305331665206</v>
      </c>
      <c r="D160" s="4">
        <f aca="true" t="shared" si="44" ref="D160:O162">D$104*(1+$U84)</f>
        <v>0.0017488265678818845</v>
      </c>
      <c r="E160" s="4">
        <f t="shared" si="44"/>
        <v>0.0021237956797272094</v>
      </c>
      <c r="F160" s="4">
        <f t="shared" si="44"/>
        <v>0.001587233637747338</v>
      </c>
      <c r="G160" s="4">
        <f t="shared" si="44"/>
        <v>0.004655816425751772</v>
      </c>
      <c r="H160" s="4">
        <f t="shared" si="44"/>
        <v>0.0005487850238049285</v>
      </c>
      <c r="I160" s="4">
        <f t="shared" si="44"/>
        <v>0.0023935611502960644</v>
      </c>
      <c r="J160" s="4">
        <f t="shared" si="44"/>
        <v>0.00169104436090705</v>
      </c>
      <c r="K160" s="4">
        <f t="shared" si="44"/>
        <v>0.0013999089961424407</v>
      </c>
      <c r="L160" s="4">
        <f t="shared" si="44"/>
        <v>0.0025021730709429767</v>
      </c>
      <c r="M160" s="4">
        <f>M$105*(1+$U84)</f>
        <v>0.0038151177725531185</v>
      </c>
      <c r="N160" s="4">
        <f>N$105*(1+$U84)</f>
        <v>0.0034597316718136795</v>
      </c>
      <c r="O160" s="4">
        <f>O$105*(1+$U84)</f>
        <v>0.0033762209073216255</v>
      </c>
      <c r="P160" s="4">
        <f t="shared" si="43"/>
        <v>0.0022811765453274882</v>
      </c>
      <c r="Q160" s="4">
        <f t="shared" si="43"/>
        <v>0.002506985362888141</v>
      </c>
      <c r="R160" s="4">
        <f t="shared" si="43"/>
        <v>0.0030042613636363648</v>
      </c>
      <c r="S160" s="4">
        <f t="shared" si="43"/>
        <v>0.0007912457912457915</v>
      </c>
      <c r="T160" s="7">
        <f>SUM(C160:S160)</f>
        <v>0.039038937644639934</v>
      </c>
    </row>
    <row r="161" spans="1:20" ht="12">
      <c r="A161" t="s">
        <v>658</v>
      </c>
      <c r="B161" t="s">
        <v>697</v>
      </c>
      <c r="C161" s="4">
        <f>C$104*(1+$U85)</f>
        <v>0.0015323286189012698</v>
      </c>
      <c r="D161" s="4">
        <f t="shared" si="44"/>
        <v>0.0023240703276767322</v>
      </c>
      <c r="E161" s="4">
        <f t="shared" si="44"/>
        <v>0.002822378509082331</v>
      </c>
      <c r="F161" s="4">
        <f>F$105*(1+$U85)</f>
        <v>0.003519653555653172</v>
      </c>
      <c r="G161" s="4">
        <f>G$105*(1+$U85)</f>
        <v>0.005549003353507252</v>
      </c>
      <c r="H161" s="4">
        <f t="shared" si="44"/>
        <v>0.0007292975836038103</v>
      </c>
      <c r="I161" s="4">
        <f t="shared" si="44"/>
        <v>0.003180878280926586</v>
      </c>
      <c r="J161" s="4">
        <f t="shared" si="44"/>
        <v>0.002247281745455834</v>
      </c>
      <c r="K161" s="4">
        <f t="shared" si="44"/>
        <v>0.001860382852785038</v>
      </c>
      <c r="L161" s="4">
        <f t="shared" si="44"/>
        <v>0.003325216059551022</v>
      </c>
      <c r="M161" s="4">
        <f t="shared" si="44"/>
        <v>0.0035847451178574437</v>
      </c>
      <c r="N161" s="4">
        <f t="shared" si="44"/>
        <v>0.004698941038739889</v>
      </c>
      <c r="O161" s="4">
        <f t="shared" si="44"/>
        <v>0.0026291533145358656</v>
      </c>
      <c r="P161" s="4">
        <f>P$105*(1+$U85)</f>
        <v>0.005612315885876359</v>
      </c>
      <c r="Q161" s="4">
        <f>Q$105*(1+$U85)</f>
        <v>0.0031467898319653574</v>
      </c>
      <c r="R161" s="4">
        <f>R$105*(1+$U85)</f>
        <v>0.0018474303833921812</v>
      </c>
      <c r="S161" s="4">
        <f>S$105*(1+$U85)</f>
        <v>0.0010515112813963387</v>
      </c>
      <c r="T161" s="7">
        <f>SUM(C161:S161)</f>
        <v>0.04966137774090648</v>
      </c>
    </row>
    <row r="162" spans="1:20" ht="12">
      <c r="A162" t="s">
        <v>659</v>
      </c>
      <c r="B162" t="s">
        <v>678</v>
      </c>
      <c r="C162" s="4">
        <f>C$104*(1+$U86)</f>
        <v>0.0014154432146925103</v>
      </c>
      <c r="D162" s="4">
        <f t="shared" si="44"/>
        <v>0.0021467911877394636</v>
      </c>
      <c r="E162" s="4">
        <f t="shared" si="44"/>
        <v>0.002607088623613279</v>
      </c>
      <c r="F162" s="4">
        <f>F$105*(1+$U86)</f>
        <v>0.0032511758130509983</v>
      </c>
      <c r="G162" s="4">
        <f>G$105*(1+$U86)</f>
        <v>0.00512572763318851</v>
      </c>
      <c r="H162" s="4">
        <f t="shared" si="44"/>
        <v>0.0006736670603619186</v>
      </c>
      <c r="I162" s="4">
        <f t="shared" si="44"/>
        <v>0.002938242178579584</v>
      </c>
      <c r="J162" s="4">
        <f t="shared" si="44"/>
        <v>0.0020758600073583506</v>
      </c>
      <c r="K162" s="4">
        <f t="shared" si="44"/>
        <v>0.0017184736049588472</v>
      </c>
      <c r="L162" s="4">
        <f t="shared" si="44"/>
        <v>0.003071569930119093</v>
      </c>
      <c r="M162" s="4">
        <f>M$105*(1+$U86)</f>
        <v>0.004683289563827357</v>
      </c>
      <c r="N162" s="4">
        <f>N$105*(1+$U86)</f>
        <v>0.004247031467499051</v>
      </c>
      <c r="O162" s="4">
        <f>O$105*(1+$U86)</f>
        <v>0.004144516914835281</v>
      </c>
      <c r="P162" s="4">
        <f>P$105*(1+$U86)</f>
        <v>0.005184210711322957</v>
      </c>
      <c r="Q162" s="4">
        <f>Q$105*(1+$U86)</f>
        <v>0.002906753982649288</v>
      </c>
      <c r="R162" s="4">
        <f>R$105*(1+$U86)</f>
        <v>0.0017065091446665263</v>
      </c>
      <c r="S162" s="4">
        <f>S$105*(1+$U86)</f>
        <v>0.0009713024282560706</v>
      </c>
      <c r="T162" s="7">
        <f>SUM(C162:S162)</f>
        <v>0.04886765346671908</v>
      </c>
    </row>
    <row r="163" spans="1:20" ht="12">
      <c r="A163" t="s">
        <v>660</v>
      </c>
      <c r="B163" t="s">
        <v>679</v>
      </c>
      <c r="C163" s="4">
        <f>C$105*(1+$U87)</f>
        <v>0.0024432077135628063</v>
      </c>
      <c r="D163" s="4">
        <f>D$105*(1+$U87)</f>
        <v>0.0029990085204396524</v>
      </c>
      <c r="E163" s="4">
        <f>E$105*(1+$U87)</f>
        <v>0.0013964826106594396</v>
      </c>
      <c r="F163" s="4">
        <f aca="true" t="shared" si="45" ref="F163:O163">F$104*(1+$U87)</f>
        <v>0.00187733415005383</v>
      </c>
      <c r="G163" s="4">
        <f t="shared" si="45"/>
        <v>0.00550676533345793</v>
      </c>
      <c r="H163" s="4">
        <f t="shared" si="45"/>
        <v>0.0006490870919855695</v>
      </c>
      <c r="I163" s="4">
        <f t="shared" si="45"/>
        <v>0.0028310350668161845</v>
      </c>
      <c r="J163" s="4">
        <f t="shared" si="45"/>
        <v>0.0020001184781418507</v>
      </c>
      <c r="K163" s="4">
        <f t="shared" si="45"/>
        <v>0.0016557719688675917</v>
      </c>
      <c r="L163" s="4">
        <f t="shared" si="45"/>
        <v>0.0029594981127624436</v>
      </c>
      <c r="M163" s="4">
        <f t="shared" si="45"/>
        <v>0.0031904833313195127</v>
      </c>
      <c r="N163" s="4">
        <f t="shared" si="45"/>
        <v>0.004182136404697379</v>
      </c>
      <c r="O163" s="4">
        <f t="shared" si="45"/>
        <v>0.002339990585027615</v>
      </c>
      <c r="P163" s="4">
        <f>P$105*(1+$U87)</f>
        <v>0.0049950553512966124</v>
      </c>
      <c r="Q163" s="4">
        <f>Q$105*(1+$U87)</f>
        <v>0.002800695775004459</v>
      </c>
      <c r="R163" s="4">
        <f>R$105*(1+$U87)</f>
        <v>0.0016442440536773384</v>
      </c>
      <c r="S163" s="4">
        <f>S$105*(1+$U87)</f>
        <v>0.0009358626919602527</v>
      </c>
      <c r="T163" s="7">
        <f>SUM(C163:S163)</f>
        <v>0.04440677723973048</v>
      </c>
    </row>
    <row r="164" spans="1:20" ht="12">
      <c r="A164" t="s">
        <v>661</v>
      </c>
      <c r="B164" t="s">
        <v>680</v>
      </c>
      <c r="C164" s="4">
        <f>C$104*(1+$U88)</f>
        <v>0.0016871189281292003</v>
      </c>
      <c r="D164" s="4">
        <f aca="true" t="shared" si="46" ref="D164:S165">D$104*(1+$U88)</f>
        <v>0.0025588395281283213</v>
      </c>
      <c r="E164" s="4">
        <f t="shared" si="46"/>
        <v>0.0031074850043799093</v>
      </c>
      <c r="F164" s="4">
        <f t="shared" si="46"/>
        <v>0.0023224007727432397</v>
      </c>
      <c r="G164" s="4">
        <f t="shared" si="46"/>
        <v>0.006812274770248906</v>
      </c>
      <c r="H164" s="4">
        <f t="shared" si="46"/>
        <v>0.0008029685945689131</v>
      </c>
      <c r="I164" s="4">
        <f t="shared" si="46"/>
        <v>0.0035021991298930947</v>
      </c>
      <c r="J164" s="4">
        <f t="shared" si="46"/>
        <v>0.0024742940403451753</v>
      </c>
      <c r="K164" s="4">
        <f t="shared" si="46"/>
        <v>0.0020483120172689715</v>
      </c>
      <c r="L164" s="4">
        <f t="shared" si="46"/>
        <v>0.003661117390217709</v>
      </c>
      <c r="M164" s="4">
        <f t="shared" si="46"/>
        <v>0.0039468631377468965</v>
      </c>
      <c r="N164" s="4">
        <f t="shared" si="46"/>
        <v>0.005173611111111111</v>
      </c>
      <c r="O164" s="4">
        <f t="shared" si="46"/>
        <v>0.0028947408977374727</v>
      </c>
      <c r="P164" s="4">
        <f>P$105*(1+$U88)</f>
        <v>0.00617925179031867</v>
      </c>
      <c r="Q164" s="4">
        <f>Q$105*(1+$U88)</f>
        <v>0.0034646671887913925</v>
      </c>
      <c r="R164" s="4">
        <f>R$105*(1+$U88)</f>
        <v>0.0020340511361438955</v>
      </c>
      <c r="S164" s="4">
        <f t="shared" si="46"/>
        <v>0.0011577311577311577</v>
      </c>
      <c r="T164" s="7">
        <f>SUM(C164:S164)</f>
        <v>0.05382792659550403</v>
      </c>
    </row>
    <row r="165" spans="1:15" ht="12">
      <c r="A165" t="s">
        <v>662</v>
      </c>
      <c r="B165" t="s">
        <v>681</v>
      </c>
      <c r="C165" s="4">
        <f>C$104*(1+$U89)</f>
        <v>0.002454555020730526</v>
      </c>
      <c r="D165" s="4">
        <f t="shared" si="46"/>
        <v>0.003722803595106197</v>
      </c>
      <c r="E165" s="4">
        <f t="shared" si="46"/>
        <v>0.004521016741720421</v>
      </c>
      <c r="F165" s="4">
        <f>F$105*(1+$U89)</f>
        <v>0.005637944237088726</v>
      </c>
      <c r="G165" s="4">
        <f>G$105*(1+$U89)</f>
        <v>0.008888650824238982</v>
      </c>
      <c r="H165" s="4">
        <f t="shared" si="46"/>
        <v>0.0011682226797571232</v>
      </c>
      <c r="I165" s="4">
        <f t="shared" si="46"/>
        <v>0.005095278296361372</v>
      </c>
      <c r="J165" s="4">
        <f t="shared" si="46"/>
        <v>0.0035998000841750816</v>
      </c>
      <c r="K165" s="4">
        <f t="shared" si="46"/>
        <v>0.0029800475012068638</v>
      </c>
      <c r="L165" s="4">
        <f t="shared" si="46"/>
        <v>0.0053264852416821055</v>
      </c>
      <c r="M165" s="4">
        <f t="shared" si="46"/>
        <v>0.005742210919081685</v>
      </c>
      <c r="N165" s="4">
        <f t="shared" si="46"/>
        <v>0.0075269815994338275</v>
      </c>
      <c r="O165" s="4">
        <f t="shared" si="46"/>
        <v>0.00421149966714817</v>
      </c>
    </row>
    <row r="167" spans="1:20" ht="12">
      <c r="A167" s="1" t="s">
        <v>700</v>
      </c>
      <c r="B167" t="s">
        <v>671</v>
      </c>
      <c r="C167" s="8">
        <v>1</v>
      </c>
      <c r="D167" s="8">
        <v>2</v>
      </c>
      <c r="E167" s="8">
        <v>3</v>
      </c>
      <c r="F167" s="8">
        <v>4</v>
      </c>
      <c r="G167" s="8">
        <v>5</v>
      </c>
      <c r="H167" s="8" t="s">
        <v>695</v>
      </c>
      <c r="I167" s="8" t="s">
        <v>696</v>
      </c>
      <c r="J167" s="8"/>
      <c r="K167" s="8"/>
      <c r="N167" s="8">
        <v>7</v>
      </c>
      <c r="O167" s="8">
        <v>8</v>
      </c>
      <c r="P167" s="8">
        <v>9</v>
      </c>
      <c r="Q167" s="8">
        <v>10</v>
      </c>
      <c r="R167" s="8">
        <v>11</v>
      </c>
      <c r="S167" s="8" t="s">
        <v>693</v>
      </c>
      <c r="T167" s="18" t="s">
        <v>702</v>
      </c>
    </row>
    <row r="168" spans="1:20" ht="12">
      <c r="A168" t="s">
        <v>663</v>
      </c>
      <c r="B168" t="s">
        <v>682</v>
      </c>
      <c r="C168" s="4">
        <f>C$108*(1+$U92)</f>
        <v>0.002534266423854793</v>
      </c>
      <c r="D168" s="4">
        <f aca="true" t="shared" si="47" ref="D168:H173">D$108*(1+$U92)</f>
        <v>0.0031107820084283946</v>
      </c>
      <c r="E168" s="4">
        <f t="shared" si="47"/>
        <v>0.0014485297226450192</v>
      </c>
      <c r="F168" s="4">
        <f t="shared" si="47"/>
        <v>0.0032493013747103713</v>
      </c>
      <c r="G168" s="4">
        <f t="shared" si="47"/>
        <v>0.00512277243760644</v>
      </c>
      <c r="H168" s="4">
        <f>H$107*(1+$U92)</f>
        <v>0.0006732786632282751</v>
      </c>
      <c r="I168" s="4">
        <f>I$107*(1+$U92)</f>
        <v>0.0028057107240421547</v>
      </c>
      <c r="N168" s="4">
        <f aca="true" t="shared" si="48" ref="N168:S169">N$107*(1+$U92)</f>
        <v>0.0043380052426856075</v>
      </c>
      <c r="O168" s="4">
        <f t="shared" si="48"/>
        <v>0.002427202377780712</v>
      </c>
      <c r="P168" s="4">
        <f t="shared" si="48"/>
        <v>0.0027986687471481114</v>
      </c>
      <c r="Q168" s="4">
        <f t="shared" si="48"/>
        <v>0.003075703017832647</v>
      </c>
      <c r="R168" s="4">
        <f t="shared" si="48"/>
        <v>0.0036857876712328764</v>
      </c>
      <c r="S168" s="4">
        <f t="shared" si="48"/>
        <v>0.0009707424319296465</v>
      </c>
      <c r="T168" s="7">
        <f>SUM(C168:S168)</f>
        <v>0.03624075084312505</v>
      </c>
    </row>
    <row r="169" spans="1:20" ht="12">
      <c r="A169" t="s">
        <v>664</v>
      </c>
      <c r="B169" t="s">
        <v>683</v>
      </c>
      <c r="C169" s="4">
        <f>C$107*(1+$U93)</f>
        <v>0.001677780193761927</v>
      </c>
      <c r="D169" s="4">
        <f aca="true" t="shared" si="49" ref="D169:E172">D$107*(1+$U93)</f>
        <v>0.002544675545824971</v>
      </c>
      <c r="E169" s="4">
        <f t="shared" si="49"/>
        <v>0.0030902840966535237</v>
      </c>
      <c r="F169" s="4">
        <f t="shared" si="47"/>
        <v>0.003853745829542009</v>
      </c>
      <c r="G169" s="4">
        <f t="shared" si="47"/>
        <v>0.006075725406935599</v>
      </c>
      <c r="H169" s="4">
        <f>H$107*(1+$U93)</f>
        <v>0.0007985239106258215</v>
      </c>
      <c r="I169" s="4">
        <f>I$107*(1+$U93)</f>
        <v>0.003327637160970494</v>
      </c>
      <c r="N169" s="4">
        <f t="shared" si="48"/>
        <v>0.005144973544973545</v>
      </c>
      <c r="O169" s="4">
        <f t="shared" si="48"/>
        <v>0.0028787175956125725</v>
      </c>
      <c r="P169" s="4">
        <f t="shared" si="48"/>
        <v>0.0033192852151342697</v>
      </c>
      <c r="Q169" s="4">
        <f t="shared" si="48"/>
        <v>0.0036478542034097585</v>
      </c>
      <c r="R169" s="4">
        <f t="shared" si="48"/>
        <v>0.004371428571428571</v>
      </c>
      <c r="S169" s="4">
        <f t="shared" si="48"/>
        <v>0.0011513227513227512</v>
      </c>
      <c r="T169" s="7">
        <f>SUM(C169:S169)</f>
        <v>0.04188195402619581</v>
      </c>
    </row>
    <row r="170" spans="1:20" ht="12">
      <c r="A170" t="s">
        <v>665</v>
      </c>
      <c r="B170" t="s">
        <v>684</v>
      </c>
      <c r="C170" s="4">
        <f>C$107*(1+$U94)</f>
        <v>0.0017943531948819457</v>
      </c>
      <c r="D170" s="4">
        <f t="shared" si="49"/>
        <v>0.002721480866543658</v>
      </c>
      <c r="E170" s="4">
        <f t="shared" si="49"/>
        <v>0.0033049985704563327</v>
      </c>
      <c r="F170" s="4">
        <f t="shared" si="47"/>
        <v>0.004121506003713676</v>
      </c>
      <c r="G170" s="4">
        <f t="shared" si="47"/>
        <v>0.006497869825674713</v>
      </c>
      <c r="H170" s="4">
        <f t="shared" si="47"/>
        <v>0.004197359627284484</v>
      </c>
      <c r="N170" s="4">
        <f aca="true" t="shared" si="50" ref="N170:S173">N$108*(1+$U94)</f>
        <v>0.005383949284130477</v>
      </c>
      <c r="O170" s="4">
        <f t="shared" si="50"/>
        <v>0.005253991887616983</v>
      </c>
      <c r="P170" s="4">
        <f t="shared" si="50"/>
        <v>0.006572008651597075</v>
      </c>
      <c r="Q170" s="4">
        <f t="shared" si="50"/>
        <v>0.0036848834636122323</v>
      </c>
      <c r="R170" s="4">
        <f t="shared" si="50"/>
        <v>0.0021633366171406898</v>
      </c>
      <c r="S170" s="4">
        <f t="shared" si="50"/>
        <v>0.0012313172278808017</v>
      </c>
      <c r="T170" s="7">
        <f>SUM(C170:S170)</f>
        <v>0.046927055220533066</v>
      </c>
    </row>
    <row r="171" spans="1:20" ht="12">
      <c r="A171" t="s">
        <v>666</v>
      </c>
      <c r="B171" t="s">
        <v>684</v>
      </c>
      <c r="C171" s="4">
        <f>C$107*(1+$U95)</f>
        <v>0.0017906395807239363</v>
      </c>
      <c r="D171" s="4">
        <f t="shared" si="49"/>
        <v>0.0027158484582164816</v>
      </c>
      <c r="E171" s="4">
        <f t="shared" si="49"/>
        <v>0.003298158507129639</v>
      </c>
      <c r="F171" s="4">
        <f t="shared" si="47"/>
        <v>0.004112976087144648</v>
      </c>
      <c r="G171" s="4">
        <f t="shared" si="47"/>
        <v>0.0064844217590118314</v>
      </c>
      <c r="H171" s="4">
        <f t="shared" si="47"/>
        <v>0.004188672723177422</v>
      </c>
      <c r="N171" s="4">
        <f t="shared" si="50"/>
        <v>0.005372806600324088</v>
      </c>
      <c r="O171" s="4">
        <f t="shared" si="50"/>
        <v>0.005243118165143852</v>
      </c>
      <c r="P171" s="4">
        <f t="shared" si="50"/>
        <v>0.006558407146361235</v>
      </c>
      <c r="Q171" s="4">
        <f t="shared" si="50"/>
        <v>0.003677257186110057</v>
      </c>
      <c r="R171" s="4">
        <f t="shared" si="50"/>
        <v>0.0021588593506176503</v>
      </c>
      <c r="S171" s="4">
        <f t="shared" si="50"/>
        <v>0.001228768879482336</v>
      </c>
      <c r="T171" s="7">
        <f>SUM(C171:S171)</f>
        <v>0.04682993444344318</v>
      </c>
    </row>
    <row r="172" spans="1:20" ht="12">
      <c r="A172" t="s">
        <v>667</v>
      </c>
      <c r="B172" t="s">
        <v>684</v>
      </c>
      <c r="C172" s="4">
        <f>C$107*(1+$U96)</f>
        <v>0.0017387864192669482</v>
      </c>
      <c r="D172" s="4">
        <f t="shared" si="49"/>
        <v>0.0026372031908424203</v>
      </c>
      <c r="E172" s="4">
        <f t="shared" si="49"/>
        <v>0.003202650763738984</v>
      </c>
      <c r="F172" s="4">
        <f t="shared" si="47"/>
        <v>0.00399387293796193</v>
      </c>
      <c r="G172" s="4">
        <f t="shared" si="47"/>
        <v>0.006296646523813853</v>
      </c>
      <c r="H172" s="4">
        <f t="shared" si="47"/>
        <v>0.004067377558397477</v>
      </c>
      <c r="N172" s="4">
        <f t="shared" si="50"/>
        <v>0.005217221405445763</v>
      </c>
      <c r="O172" s="4">
        <f t="shared" si="50"/>
        <v>0.005091288474969487</v>
      </c>
      <c r="P172" s="4">
        <f t="shared" si="50"/>
        <v>0.006368489449733841</v>
      </c>
      <c r="Q172" s="4">
        <f t="shared" si="50"/>
        <v>0.003570771541180246</v>
      </c>
      <c r="R172" s="4">
        <f t="shared" si="50"/>
        <v>0.002096343317980168</v>
      </c>
      <c r="S172" s="4">
        <f t="shared" si="50"/>
        <v>0.0011931863134612274</v>
      </c>
      <c r="T172" s="7">
        <f>SUM(C172:S172)</f>
        <v>0.045473837896792345</v>
      </c>
    </row>
    <row r="173" spans="1:20" ht="12">
      <c r="A173" t="s">
        <v>668</v>
      </c>
      <c r="B173" t="s">
        <v>685</v>
      </c>
      <c r="C173" s="4">
        <f>C$107*(1+$U97)</f>
        <v>0.002154198075649851</v>
      </c>
      <c r="D173" s="4">
        <f aca="true" t="shared" si="51" ref="D173:G175">D$107*(1+$U97)</f>
        <v>0.003267254664437427</v>
      </c>
      <c r="E173" s="4">
        <f t="shared" si="51"/>
        <v>0.003967792729329944</v>
      </c>
      <c r="F173" s="4">
        <f t="shared" si="51"/>
        <v>0.002965357801467384</v>
      </c>
      <c r="G173" s="4">
        <f t="shared" si="51"/>
        <v>0.008698254139760567</v>
      </c>
      <c r="H173" s="4">
        <f t="shared" si="47"/>
        <v>0.005039110503827816</v>
      </c>
      <c r="N173" s="4">
        <f t="shared" si="50"/>
        <v>0.006463662349392327</v>
      </c>
      <c r="O173" s="4">
        <f t="shared" si="50"/>
        <v>0.0063076429133725135</v>
      </c>
      <c r="P173" s="4">
        <f aca="true" t="shared" si="52" ref="O173:T173">P$107*(1+$U97)</f>
        <v>0.004261820380024029</v>
      </c>
      <c r="Q173" s="4">
        <f t="shared" si="52"/>
        <v>0.004683688920904964</v>
      </c>
      <c r="R173" s="4">
        <f t="shared" si="52"/>
        <v>0.005612727490421456</v>
      </c>
      <c r="S173" s="4">
        <f t="shared" si="52"/>
        <v>0.0014782492155842517</v>
      </c>
      <c r="T173" s="7">
        <f>SUM(C173:S173)</f>
        <v>0.054899759184172524</v>
      </c>
    </row>
    <row r="174" spans="1:5" ht="12">
      <c r="A174" t="s">
        <v>669</v>
      </c>
      <c r="B174" t="s">
        <v>701</v>
      </c>
      <c r="C174" s="4">
        <f>C$107*(1+$U98)</f>
        <v>0.0018293907491966851</v>
      </c>
      <c r="D174" s="4">
        <f t="shared" si="51"/>
        <v>0.0027746220396137242</v>
      </c>
      <c r="E174" s="4">
        <f t="shared" si="51"/>
        <v>0.0033695338399076288</v>
      </c>
    </row>
    <row r="175" spans="1:5" ht="12">
      <c r="A175" t="s">
        <v>670</v>
      </c>
      <c r="B175" t="s">
        <v>701</v>
      </c>
      <c r="C175" s="4">
        <f>C$107*(1+$U99)</f>
        <v>0.0019444472444260744</v>
      </c>
      <c r="D175" s="4">
        <f t="shared" si="51"/>
        <v>0.0029491272882077478</v>
      </c>
      <c r="E175" s="4">
        <f t="shared" si="51"/>
        <v>0.00358145507890309</v>
      </c>
    </row>
    <row r="178" ht="15">
      <c r="A178" s="17" t="s">
        <v>727</v>
      </c>
    </row>
    <row r="180" spans="1:20" ht="12">
      <c r="A180" s="1" t="s">
        <v>699</v>
      </c>
      <c r="B180" t="s">
        <v>671</v>
      </c>
      <c r="C180" s="8">
        <v>1</v>
      </c>
      <c r="D180" s="8">
        <v>2</v>
      </c>
      <c r="E180" s="8">
        <v>3</v>
      </c>
      <c r="F180" s="8">
        <v>4</v>
      </c>
      <c r="G180" s="8">
        <v>5</v>
      </c>
      <c r="H180" s="8" t="s">
        <v>695</v>
      </c>
      <c r="I180" s="8" t="s">
        <v>696</v>
      </c>
      <c r="J180" s="8">
        <v>7</v>
      </c>
      <c r="K180" s="8">
        <v>8</v>
      </c>
      <c r="L180" s="8">
        <v>9</v>
      </c>
      <c r="M180" s="8">
        <v>10</v>
      </c>
      <c r="N180" s="8">
        <v>11</v>
      </c>
      <c r="O180" s="8">
        <v>12</v>
      </c>
      <c r="P180" s="8">
        <v>13</v>
      </c>
      <c r="Q180" s="8">
        <v>14</v>
      </c>
      <c r="R180" s="8">
        <v>15</v>
      </c>
      <c r="S180" s="8" t="s">
        <v>693</v>
      </c>
      <c r="T180" s="18" t="s">
        <v>702</v>
      </c>
    </row>
    <row r="181" spans="1:20" ht="12">
      <c r="A181" t="s">
        <v>648</v>
      </c>
      <c r="B181" t="s">
        <v>672</v>
      </c>
      <c r="C181" s="4">
        <f>IF(C4&gt;C151,C4-C151,0)</f>
        <v>0.00011446923909303581</v>
      </c>
      <c r="D181" s="4">
        <f>IF(D4&gt;D151,D4-D151,0)</f>
        <v>0.00019904604590265042</v>
      </c>
      <c r="E181" s="4">
        <f aca="true" t="shared" si="53" ref="E181:S181">IF(E4&gt;E151,E4-E151,0)</f>
        <v>2.653447029139387E-05</v>
      </c>
      <c r="F181" s="4">
        <f t="shared" si="53"/>
        <v>0</v>
      </c>
      <c r="G181" s="4">
        <f t="shared" si="53"/>
        <v>0.00010243641948182516</v>
      </c>
      <c r="H181" s="4">
        <f t="shared" si="53"/>
        <v>0.0014088762910211515</v>
      </c>
      <c r="I181" s="4"/>
      <c r="J181" s="4">
        <f t="shared" si="53"/>
        <v>2.993295019155986E-07</v>
      </c>
      <c r="K181" s="4">
        <f t="shared" si="53"/>
        <v>0</v>
      </c>
      <c r="L181" s="4">
        <f t="shared" si="53"/>
        <v>0.00013610186202560478</v>
      </c>
      <c r="M181" s="4">
        <f t="shared" si="53"/>
        <v>2.8713002177252825E-05</v>
      </c>
      <c r="N181" s="4">
        <f t="shared" si="53"/>
        <v>0.000834983549891716</v>
      </c>
      <c r="O181" s="4">
        <f t="shared" si="53"/>
        <v>0.0014197238289467616</v>
      </c>
      <c r="P181" s="4">
        <f t="shared" si="53"/>
        <v>0</v>
      </c>
      <c r="Q181" s="4">
        <f t="shared" si="53"/>
        <v>0.0001352791004189213</v>
      </c>
      <c r="R181" s="4">
        <f t="shared" si="53"/>
        <v>0</v>
      </c>
      <c r="S181" s="4">
        <f t="shared" si="53"/>
        <v>3.096368482425303E-05</v>
      </c>
      <c r="T181" s="7">
        <f>SUM(C181:S181)</f>
        <v>0.004437426823576483</v>
      </c>
    </row>
    <row r="182" spans="1:20" ht="12">
      <c r="A182" t="s">
        <v>649</v>
      </c>
      <c r="B182" t="s">
        <v>672</v>
      </c>
      <c r="C182" s="4">
        <f aca="true" t="shared" si="54" ref="C182:D195">IF(C5&gt;C152,C5-C152,0)</f>
        <v>0</v>
      </c>
      <c r="D182" s="4">
        <f t="shared" si="54"/>
        <v>0.00022401846832273745</v>
      </c>
      <c r="E182" s="4">
        <f aca="true" t="shared" si="55" ref="E182:S182">IF(E5&gt;E152,E5-E152,0)</f>
        <v>5.601742407625003E-06</v>
      </c>
      <c r="F182" s="4">
        <f t="shared" si="55"/>
        <v>7.048716176945758E-05</v>
      </c>
      <c r="G182" s="4">
        <f t="shared" si="55"/>
        <v>0.0001651634670529799</v>
      </c>
      <c r="H182" s="4">
        <f t="shared" si="55"/>
        <v>0.0013326424066939365</v>
      </c>
      <c r="I182" s="4"/>
      <c r="J182" s="4">
        <f t="shared" si="55"/>
        <v>2.4930585283485353E-05</v>
      </c>
      <c r="K182" s="4">
        <f t="shared" si="55"/>
        <v>3.655250910787524E-05</v>
      </c>
      <c r="L182" s="4">
        <f t="shared" si="55"/>
        <v>0</v>
      </c>
      <c r="M182" s="4">
        <f t="shared" si="55"/>
        <v>0.00018198980352198768</v>
      </c>
      <c r="N182" s="4">
        <f t="shared" si="55"/>
        <v>0.00214654234446347</v>
      </c>
      <c r="O182" s="4">
        <f t="shared" si="55"/>
        <v>9.750540451052177E-06</v>
      </c>
      <c r="P182" s="4">
        <f t="shared" si="55"/>
        <v>0</v>
      </c>
      <c r="Q182" s="4">
        <f t="shared" si="55"/>
        <v>0.00020733868634259262</v>
      </c>
      <c r="R182" s="4">
        <f t="shared" si="55"/>
        <v>3.063834784056314E-05</v>
      </c>
      <c r="S182" s="4">
        <f t="shared" si="55"/>
        <v>0</v>
      </c>
      <c r="T182" s="7">
        <f aca="true" t="shared" si="56" ref="T182:T195">SUM(C182:S182)</f>
        <v>0.004435656063257763</v>
      </c>
    </row>
    <row r="183" spans="1:20" ht="12">
      <c r="A183" t="s">
        <v>650</v>
      </c>
      <c r="B183" t="s">
        <v>673</v>
      </c>
      <c r="C183" s="4">
        <f t="shared" si="54"/>
        <v>0</v>
      </c>
      <c r="D183" s="4">
        <f t="shared" si="54"/>
        <v>0.00015156773465119277</v>
      </c>
      <c r="E183" s="4">
        <f aca="true" t="shared" si="57" ref="E183:S183">IF(E6&gt;E153,E6-E153,0)</f>
        <v>0</v>
      </c>
      <c r="F183" s="4">
        <f t="shared" si="57"/>
        <v>0.0007508189398451447</v>
      </c>
      <c r="G183" s="4">
        <f t="shared" si="57"/>
        <v>0.0007209936698317505</v>
      </c>
      <c r="H183" s="4">
        <f t="shared" si="57"/>
        <v>2.1083982071243095E-05</v>
      </c>
      <c r="I183" s="4">
        <f t="shared" si="57"/>
        <v>0.00019842509300905132</v>
      </c>
      <c r="J183" s="4">
        <f t="shared" si="57"/>
        <v>0.0001779952300785645</v>
      </c>
      <c r="K183" s="4">
        <f t="shared" si="57"/>
        <v>0.0007523014844674791</v>
      </c>
      <c r="L183" s="4">
        <f t="shared" si="57"/>
        <v>0</v>
      </c>
      <c r="M183" s="4">
        <f t="shared" si="57"/>
        <v>0.0007332917935936483</v>
      </c>
      <c r="N183" s="4">
        <f t="shared" si="57"/>
        <v>0</v>
      </c>
      <c r="O183" s="4">
        <f t="shared" si="57"/>
        <v>0.0009618590945521658</v>
      </c>
      <c r="P183" s="4">
        <f t="shared" si="57"/>
        <v>0</v>
      </c>
      <c r="Q183" s="4">
        <f t="shared" si="57"/>
        <v>0</v>
      </c>
      <c r="R183" s="4">
        <f t="shared" si="57"/>
        <v>0</v>
      </c>
      <c r="S183" s="4">
        <f t="shared" si="57"/>
        <v>7.548309178744038E-06</v>
      </c>
      <c r="T183" s="7">
        <f t="shared" si="56"/>
        <v>0.004475885331278984</v>
      </c>
    </row>
    <row r="184" spans="1:20" ht="12">
      <c r="A184" t="s">
        <v>651</v>
      </c>
      <c r="B184" t="s">
        <v>672</v>
      </c>
      <c r="C184" s="4">
        <f t="shared" si="54"/>
        <v>0</v>
      </c>
      <c r="D184" s="4">
        <f t="shared" si="54"/>
        <v>0.00028389268904496995</v>
      </c>
      <c r="E184" s="4">
        <f aca="true" t="shared" si="58" ref="E184:S184">IF(E7&gt;E154,E7-E154,0)</f>
        <v>8.409052360792068E-05</v>
      </c>
      <c r="F184" s="4">
        <f t="shared" si="58"/>
        <v>0</v>
      </c>
      <c r="G184" s="4">
        <f t="shared" si="58"/>
        <v>0.00013202017338584913</v>
      </c>
      <c r="H184" s="4">
        <f t="shared" si="58"/>
        <v>0.0011614452404893581</v>
      </c>
      <c r="I184" s="4"/>
      <c r="J184" s="4">
        <f t="shared" si="58"/>
        <v>6.561095854242319E-05</v>
      </c>
      <c r="K184" s="4">
        <f t="shared" si="58"/>
        <v>9.0618622170796E-05</v>
      </c>
      <c r="L184" s="4">
        <f t="shared" si="58"/>
        <v>0</v>
      </c>
      <c r="M184" s="4">
        <f t="shared" si="58"/>
        <v>3.363519675786755E-05</v>
      </c>
      <c r="N184" s="4">
        <f t="shared" si="58"/>
        <v>0.0021732360134829602</v>
      </c>
      <c r="O184" s="4">
        <f t="shared" si="58"/>
        <v>0</v>
      </c>
      <c r="P184" s="4">
        <f t="shared" si="58"/>
        <v>8.381186862382786E-06</v>
      </c>
      <c r="Q184" s="4">
        <f t="shared" si="58"/>
        <v>8.443522927815061E-05</v>
      </c>
      <c r="R184" s="4">
        <f t="shared" si="58"/>
        <v>0.00013320402544181667</v>
      </c>
      <c r="S184" s="4">
        <f t="shared" si="58"/>
        <v>5.694468159784475E-05</v>
      </c>
      <c r="T184" s="7">
        <f t="shared" si="56"/>
        <v>0.0043075145406623406</v>
      </c>
    </row>
    <row r="185" spans="1:20" ht="12">
      <c r="A185" t="s">
        <v>652</v>
      </c>
      <c r="B185" t="s">
        <v>680</v>
      </c>
      <c r="C185" s="4">
        <f t="shared" si="54"/>
        <v>4.230351813568848E-05</v>
      </c>
      <c r="D185" s="4">
        <f t="shared" si="54"/>
        <v>7.80159573566825E-06</v>
      </c>
      <c r="E185" s="4">
        <f aca="true" t="shared" si="59" ref="E185:S185">IF(E8&gt;E155,E8-E155,0)</f>
        <v>0</v>
      </c>
      <c r="F185" s="4">
        <f t="shared" si="59"/>
        <v>0.0007043738688596582</v>
      </c>
      <c r="G185" s="4">
        <f t="shared" si="59"/>
        <v>0.00034170125585355517</v>
      </c>
      <c r="H185" s="4">
        <f t="shared" si="59"/>
        <v>1.6599702302359342E-05</v>
      </c>
      <c r="I185" s="4">
        <f t="shared" si="59"/>
        <v>0.0004524596247688765</v>
      </c>
      <c r="J185" s="4">
        <f t="shared" si="59"/>
        <v>1.1976715049901582E-06</v>
      </c>
      <c r="K185" s="4">
        <f t="shared" si="59"/>
        <v>0.0008965230262716339</v>
      </c>
      <c r="L185" s="4">
        <f t="shared" si="59"/>
        <v>0</v>
      </c>
      <c r="M185" s="4">
        <f t="shared" si="59"/>
        <v>0</v>
      </c>
      <c r="N185" s="4">
        <f t="shared" si="59"/>
        <v>0.0007957895706651929</v>
      </c>
      <c r="O185" s="4">
        <f t="shared" si="59"/>
        <v>0.0015289679467115633</v>
      </c>
      <c r="P185" s="4">
        <f t="shared" si="59"/>
        <v>0</v>
      </c>
      <c r="Q185" s="4">
        <f t="shared" si="59"/>
        <v>0</v>
      </c>
      <c r="R185" s="4">
        <f t="shared" si="59"/>
        <v>0.0009186968521728552</v>
      </c>
      <c r="S185" s="4">
        <f t="shared" si="59"/>
        <v>0.00028532107978625394</v>
      </c>
      <c r="T185" s="7">
        <f t="shared" si="56"/>
        <v>0.0059917357127682955</v>
      </c>
    </row>
    <row r="186" spans="1:20" ht="12">
      <c r="A186" t="s">
        <v>653</v>
      </c>
      <c r="B186" t="s">
        <v>674</v>
      </c>
      <c r="C186" s="4">
        <f t="shared" si="54"/>
        <v>3.8484508798167314E-05</v>
      </c>
      <c r="D186" s="4">
        <f t="shared" si="54"/>
        <v>0.00020668075147565372</v>
      </c>
      <c r="E186" s="4">
        <f aca="true" t="shared" si="60" ref="E186:S186">IF(E9&gt;E156,E9-E156,0)</f>
        <v>0</v>
      </c>
      <c r="F186" s="4">
        <f t="shared" si="60"/>
        <v>0.0005977705714386543</v>
      </c>
      <c r="G186" s="4">
        <f t="shared" si="60"/>
        <v>0.0020056818318477283</v>
      </c>
      <c r="H186" s="4">
        <f t="shared" si="60"/>
        <v>0</v>
      </c>
      <c r="I186" s="4"/>
      <c r="J186" s="4">
        <f t="shared" si="60"/>
        <v>0</v>
      </c>
      <c r="K186" s="4">
        <f t="shared" si="60"/>
        <v>1.2417323860622158E-05</v>
      </c>
      <c r="L186" s="4">
        <f t="shared" si="60"/>
        <v>0.0002686624140419097</v>
      </c>
      <c r="M186" s="4">
        <f t="shared" si="60"/>
        <v>0.00034141502334572235</v>
      </c>
      <c r="N186" s="4">
        <f t="shared" si="60"/>
        <v>0</v>
      </c>
      <c r="O186" s="4">
        <f t="shared" si="60"/>
        <v>0.0014630829720158798</v>
      </c>
      <c r="P186" s="4">
        <f t="shared" si="60"/>
        <v>4.354104601125451E-05</v>
      </c>
      <c r="Q186" s="4">
        <f t="shared" si="60"/>
        <v>0.0015351125251886091</v>
      </c>
      <c r="R186" s="4">
        <f t="shared" si="60"/>
        <v>0</v>
      </c>
      <c r="S186" s="4">
        <f t="shared" si="60"/>
        <v>0</v>
      </c>
      <c r="T186" s="7">
        <f t="shared" si="56"/>
        <v>0.006512848968024202</v>
      </c>
    </row>
    <row r="187" spans="1:20" ht="12">
      <c r="A187" t="s">
        <v>654</v>
      </c>
      <c r="B187" t="s">
        <v>672</v>
      </c>
      <c r="C187" s="4">
        <f t="shared" si="54"/>
        <v>2.1405663990609622E-05</v>
      </c>
      <c r="D187" s="4">
        <f t="shared" si="54"/>
        <v>0</v>
      </c>
      <c r="E187" s="4">
        <f aca="true" t="shared" si="61" ref="E187:S187">IF(E10&gt;E157,E10-E157,0)</f>
        <v>0</v>
      </c>
      <c r="F187" s="4">
        <f t="shared" si="61"/>
        <v>0</v>
      </c>
      <c r="G187" s="4">
        <f t="shared" si="61"/>
        <v>0</v>
      </c>
      <c r="H187" s="4">
        <f t="shared" si="61"/>
        <v>0.0005867768891182198</v>
      </c>
      <c r="I187" s="4"/>
      <c r="J187" s="4">
        <f t="shared" si="61"/>
        <v>2.983101135190869E-05</v>
      </c>
      <c r="K187" s="4">
        <f t="shared" si="61"/>
        <v>0.00015251550932797713</v>
      </c>
      <c r="L187" s="4">
        <f t="shared" si="61"/>
        <v>0</v>
      </c>
      <c r="M187" s="4">
        <f t="shared" si="61"/>
        <v>3.8763254119018615E-05</v>
      </c>
      <c r="N187" s="4">
        <f t="shared" si="61"/>
        <v>0.0024377149982800126</v>
      </c>
      <c r="O187" s="4">
        <f t="shared" si="61"/>
        <v>0.0004548562679230674</v>
      </c>
      <c r="P187" s="4">
        <f t="shared" si="61"/>
        <v>0.00010359642091416774</v>
      </c>
      <c r="Q187" s="4">
        <f t="shared" si="61"/>
        <v>0.0008744716616341137</v>
      </c>
      <c r="R187" s="4">
        <f t="shared" si="61"/>
        <v>0</v>
      </c>
      <c r="S187" s="4">
        <f t="shared" si="61"/>
        <v>0</v>
      </c>
      <c r="T187" s="7">
        <f t="shared" si="56"/>
        <v>0.004699931676659096</v>
      </c>
    </row>
    <row r="188" spans="1:20" ht="12">
      <c r="A188" t="s">
        <v>655</v>
      </c>
      <c r="B188" t="s">
        <v>675</v>
      </c>
      <c r="C188" s="4">
        <f t="shared" si="54"/>
        <v>0.000607956925761959</v>
      </c>
      <c r="D188" s="4">
        <f t="shared" si="54"/>
        <v>8.851306744634834E-05</v>
      </c>
      <c r="E188" s="4">
        <f aca="true" t="shared" si="62" ref="E188:S188">IF(E11&gt;E158,E11-E158,0)</f>
        <v>0.0003775994422111329</v>
      </c>
      <c r="F188" s="4">
        <f t="shared" si="62"/>
        <v>0</v>
      </c>
      <c r="G188" s="4">
        <f t="shared" si="62"/>
        <v>0</v>
      </c>
      <c r="H188" s="4">
        <f t="shared" si="62"/>
        <v>0</v>
      </c>
      <c r="I188" s="4">
        <f t="shared" si="62"/>
        <v>4.150702426564557E-05</v>
      </c>
      <c r="J188" s="4">
        <f t="shared" si="62"/>
        <v>0.00026136826528112573</v>
      </c>
      <c r="K188" s="4">
        <f t="shared" si="62"/>
        <v>5.6350875769725986E-05</v>
      </c>
      <c r="L188" s="4">
        <f t="shared" si="62"/>
        <v>0.00010857947858156449</v>
      </c>
      <c r="M188" s="4">
        <f t="shared" si="62"/>
        <v>0</v>
      </c>
      <c r="N188" s="4">
        <f t="shared" si="62"/>
        <v>0</v>
      </c>
      <c r="O188" s="4">
        <f t="shared" si="62"/>
        <v>0</v>
      </c>
      <c r="P188" s="4">
        <f t="shared" si="62"/>
        <v>0.0005362726669085579</v>
      </c>
      <c r="Q188" s="4">
        <f t="shared" si="62"/>
        <v>0.0019418616173482155</v>
      </c>
      <c r="R188" s="4">
        <f t="shared" si="62"/>
        <v>0.0007208101091536448</v>
      </c>
      <c r="S188" s="4">
        <f t="shared" si="62"/>
        <v>0.00012067587892460995</v>
      </c>
      <c r="T188" s="7">
        <f t="shared" si="56"/>
        <v>0.00486149535165253</v>
      </c>
    </row>
    <row r="189" spans="1:20" ht="12">
      <c r="A189" t="s">
        <v>656</v>
      </c>
      <c r="B189" t="s">
        <v>676</v>
      </c>
      <c r="C189" s="4">
        <f t="shared" si="54"/>
        <v>0.00023992620810037515</v>
      </c>
      <c r="D189" s="4">
        <f t="shared" si="54"/>
        <v>0.0003250050857022866</v>
      </c>
      <c r="E189" s="4">
        <f aca="true" t="shared" si="63" ref="E189:S189">IF(E12&gt;E159,E12-E159,0)</f>
        <v>0.00017148454930834443</v>
      </c>
      <c r="F189" s="4">
        <f t="shared" si="63"/>
        <v>0</v>
      </c>
      <c r="G189" s="4">
        <f t="shared" si="63"/>
        <v>8.824810737201663E-05</v>
      </c>
      <c r="H189" s="4">
        <f t="shared" si="63"/>
        <v>0.00016038010854458164</v>
      </c>
      <c r="I189" s="4">
        <f t="shared" si="63"/>
        <v>0.00020340581675360424</v>
      </c>
      <c r="J189" s="4">
        <f t="shared" si="63"/>
        <v>0</v>
      </c>
      <c r="K189" s="4">
        <f t="shared" si="63"/>
        <v>0.0007174392935982337</v>
      </c>
      <c r="L189" s="4">
        <f t="shared" si="63"/>
        <v>0.0005237781451353889</v>
      </c>
      <c r="M189" s="4">
        <f t="shared" si="63"/>
        <v>0.0006099384267430653</v>
      </c>
      <c r="N189" s="4">
        <f t="shared" si="63"/>
        <v>0.00017402945113788445</v>
      </c>
      <c r="O189" s="4">
        <f t="shared" si="63"/>
        <v>0.00013913626347093104</v>
      </c>
      <c r="P189" s="4">
        <f t="shared" si="63"/>
        <v>0.0004543120069376047</v>
      </c>
      <c r="Q189" s="4">
        <f t="shared" si="63"/>
        <v>0.0008309859809608805</v>
      </c>
      <c r="R189" s="4">
        <f t="shared" si="63"/>
        <v>0</v>
      </c>
      <c r="S189" s="4">
        <f t="shared" si="63"/>
        <v>0</v>
      </c>
      <c r="T189" s="7">
        <f t="shared" si="56"/>
        <v>0.004638069443765197</v>
      </c>
    </row>
    <row r="190" spans="1:20" ht="12">
      <c r="A190" t="s">
        <v>657</v>
      </c>
      <c r="B190" t="s">
        <v>677</v>
      </c>
      <c r="C190" s="4">
        <f t="shared" si="54"/>
        <v>0</v>
      </c>
      <c r="D190" s="4">
        <f t="shared" si="54"/>
        <v>0.00014932158026626364</v>
      </c>
      <c r="E190" s="4">
        <f aca="true" t="shared" si="64" ref="E190:S190">IF(E13&gt;E160,E13-E160,0)</f>
        <v>0</v>
      </c>
      <c r="F190" s="4">
        <f t="shared" si="64"/>
        <v>4.471080669710657E-05</v>
      </c>
      <c r="G190" s="4">
        <f t="shared" si="64"/>
        <v>5.48317223963762E-05</v>
      </c>
      <c r="H190" s="4">
        <f t="shared" si="64"/>
        <v>0.00012251127249136775</v>
      </c>
      <c r="I190" s="4">
        <f t="shared" si="64"/>
        <v>0</v>
      </c>
      <c r="J190" s="4">
        <f t="shared" si="64"/>
        <v>0.00017238156501887618</v>
      </c>
      <c r="K190" s="4">
        <f t="shared" si="64"/>
        <v>0.001516757670524226</v>
      </c>
      <c r="L190" s="4">
        <f t="shared" si="64"/>
        <v>0.00041449359572369015</v>
      </c>
      <c r="M190" s="4">
        <f t="shared" si="64"/>
        <v>0</v>
      </c>
      <c r="N190" s="4">
        <f t="shared" si="64"/>
        <v>0.0038435090689270617</v>
      </c>
      <c r="O190" s="4">
        <f t="shared" si="64"/>
        <v>0</v>
      </c>
      <c r="P190" s="4">
        <f t="shared" si="64"/>
        <v>0</v>
      </c>
      <c r="Q190" s="4">
        <f t="shared" si="64"/>
        <v>0.0003981072297044516</v>
      </c>
      <c r="R190" s="4">
        <f t="shared" si="64"/>
        <v>8.60164141414134E-05</v>
      </c>
      <c r="S190" s="4">
        <f t="shared" si="64"/>
        <v>0.00023884680134680111</v>
      </c>
      <c r="T190" s="7">
        <f t="shared" si="56"/>
        <v>0.007041487727237635</v>
      </c>
    </row>
    <row r="191" spans="1:20" ht="12">
      <c r="A191" t="s">
        <v>658</v>
      </c>
      <c r="B191" t="s">
        <v>697</v>
      </c>
      <c r="C191" s="4">
        <f t="shared" si="54"/>
        <v>0</v>
      </c>
      <c r="D191" s="4">
        <f t="shared" si="54"/>
        <v>0</v>
      </c>
      <c r="E191" s="4">
        <f aca="true" t="shared" si="65" ref="E191:S191">IF(E14&gt;E161,E14-E161,0)</f>
        <v>3.6417787213965415E-05</v>
      </c>
      <c r="F191" s="4">
        <f t="shared" si="65"/>
        <v>0</v>
      </c>
      <c r="G191" s="4">
        <f t="shared" si="65"/>
        <v>0.0009440522020483025</v>
      </c>
      <c r="H191" s="4">
        <f t="shared" si="65"/>
        <v>0.00018505426824804154</v>
      </c>
      <c r="I191" s="4">
        <f t="shared" si="65"/>
        <v>0</v>
      </c>
      <c r="J191" s="4">
        <f t="shared" si="65"/>
        <v>7.910714343305463E-05</v>
      </c>
      <c r="K191" s="4">
        <f t="shared" si="65"/>
        <v>6.0913443511258214E-05</v>
      </c>
      <c r="L191" s="4">
        <f t="shared" si="65"/>
        <v>0.0010845061626712001</v>
      </c>
      <c r="M191" s="4">
        <f t="shared" si="65"/>
        <v>0.0009291437710314456</v>
      </c>
      <c r="N191" s="4">
        <f t="shared" si="65"/>
        <v>0.0004052256279267778</v>
      </c>
      <c r="O191" s="4">
        <f t="shared" si="65"/>
        <v>0.00020649483361228228</v>
      </c>
      <c r="P191" s="4">
        <f t="shared" si="65"/>
        <v>0</v>
      </c>
      <c r="Q191" s="4">
        <f t="shared" si="65"/>
        <v>0.0001055249828494577</v>
      </c>
      <c r="R191" s="4">
        <f t="shared" si="65"/>
        <v>0.00036321776475596655</v>
      </c>
      <c r="S191" s="4">
        <f t="shared" si="65"/>
        <v>0.0001984887186036613</v>
      </c>
      <c r="T191" s="7">
        <f t="shared" si="56"/>
        <v>0.004598146705905414</v>
      </c>
    </row>
    <row r="192" spans="1:20" ht="12">
      <c r="A192" t="s">
        <v>659</v>
      </c>
      <c r="B192" t="s">
        <v>678</v>
      </c>
      <c r="C192" s="4">
        <f t="shared" si="54"/>
        <v>0</v>
      </c>
      <c r="D192" s="4">
        <f t="shared" si="54"/>
        <v>0.00014487547892720306</v>
      </c>
      <c r="E192" s="4">
        <f aca="true" t="shared" si="66" ref="E192:S192">IF(E15&gt;E162,E15-E162,0)</f>
        <v>0.0003327261912015357</v>
      </c>
      <c r="F192" s="4">
        <f t="shared" si="66"/>
        <v>0</v>
      </c>
      <c r="G192" s="4">
        <f t="shared" si="66"/>
        <v>0.001969179774218897</v>
      </c>
      <c r="H192" s="4">
        <f t="shared" si="66"/>
        <v>6.707368037882214E-05</v>
      </c>
      <c r="I192" s="4">
        <f t="shared" si="66"/>
        <v>0.00019833189549449013</v>
      </c>
      <c r="J192" s="4">
        <f t="shared" si="66"/>
        <v>0</v>
      </c>
      <c r="K192" s="4">
        <f t="shared" si="66"/>
        <v>0.000550044913559671</v>
      </c>
      <c r="L192" s="4">
        <f t="shared" si="66"/>
        <v>0.0007015782180290553</v>
      </c>
      <c r="M192" s="4">
        <f t="shared" si="66"/>
        <v>0</v>
      </c>
      <c r="N192" s="4">
        <f t="shared" si="66"/>
        <v>0.0024427833473157634</v>
      </c>
      <c r="O192" s="4">
        <f t="shared" si="66"/>
        <v>0</v>
      </c>
      <c r="P192" s="4">
        <f t="shared" si="66"/>
        <v>0</v>
      </c>
      <c r="Q192" s="4">
        <f t="shared" si="66"/>
        <v>0</v>
      </c>
      <c r="R192" s="4">
        <f t="shared" si="66"/>
        <v>0.0006893241886668073</v>
      </c>
      <c r="S192" s="4">
        <f t="shared" si="66"/>
        <v>7.036423841059601E-05</v>
      </c>
      <c r="T192" s="7">
        <f t="shared" si="56"/>
        <v>0.007166281926202841</v>
      </c>
    </row>
    <row r="193" spans="1:20" ht="12">
      <c r="A193" t="s">
        <v>660</v>
      </c>
      <c r="B193" t="s">
        <v>679</v>
      </c>
      <c r="C193" s="4">
        <f t="shared" si="54"/>
        <v>0</v>
      </c>
      <c r="D193" s="4">
        <f t="shared" si="54"/>
        <v>0</v>
      </c>
      <c r="E193" s="4">
        <f aca="true" t="shared" si="67" ref="E193:S193">IF(E16&gt;E163,E16-E163,0)</f>
        <v>0.00024703590785907876</v>
      </c>
      <c r="F193" s="4">
        <f t="shared" si="67"/>
        <v>0</v>
      </c>
      <c r="G193" s="4">
        <f t="shared" si="67"/>
        <v>0.001958512444319848</v>
      </c>
      <c r="H193" s="4">
        <f t="shared" si="67"/>
        <v>0.00010322772282924525</v>
      </c>
      <c r="I193" s="4">
        <f t="shared" si="67"/>
        <v>0</v>
      </c>
      <c r="J193" s="4">
        <f t="shared" si="67"/>
        <v>0</v>
      </c>
      <c r="K193" s="4">
        <f t="shared" si="67"/>
        <v>0.0005780243274287049</v>
      </c>
      <c r="L193" s="4">
        <f t="shared" si="67"/>
        <v>3.818707242274127E-05</v>
      </c>
      <c r="M193" s="4">
        <f t="shared" si="67"/>
        <v>0</v>
      </c>
      <c r="N193" s="4">
        <f t="shared" si="67"/>
        <v>0.0012345302619692876</v>
      </c>
      <c r="O193" s="4">
        <f t="shared" si="67"/>
        <v>0.0015257501557131257</v>
      </c>
      <c r="P193" s="4">
        <f t="shared" si="67"/>
        <v>0.00012068538944412857</v>
      </c>
      <c r="Q193" s="4">
        <f t="shared" si="67"/>
        <v>0.006134489410180728</v>
      </c>
      <c r="R193" s="4">
        <f t="shared" si="67"/>
        <v>0</v>
      </c>
      <c r="S193" s="4">
        <f t="shared" si="67"/>
        <v>0.00015210027100271014</v>
      </c>
      <c r="T193" s="7">
        <f t="shared" si="56"/>
        <v>0.0120925429631696</v>
      </c>
    </row>
    <row r="194" spans="1:20" ht="12">
      <c r="A194" t="s">
        <v>661</v>
      </c>
      <c r="B194" t="s">
        <v>680</v>
      </c>
      <c r="C194" s="4">
        <f t="shared" si="54"/>
        <v>0</v>
      </c>
      <c r="D194" s="4">
        <f t="shared" si="54"/>
        <v>9.162343483464126E-05</v>
      </c>
      <c r="E194" s="4">
        <f aca="true" t="shared" si="68" ref="E194:S194">IF(E17&gt;E164,E17-E164,0)</f>
        <v>0</v>
      </c>
      <c r="F194" s="4">
        <f t="shared" si="68"/>
        <v>0</v>
      </c>
      <c r="G194" s="4">
        <f t="shared" si="68"/>
        <v>0.002678465970491834</v>
      </c>
      <c r="H194" s="4">
        <f t="shared" si="68"/>
        <v>0.0012572165906162723</v>
      </c>
      <c r="I194" s="4">
        <f t="shared" si="68"/>
        <v>5.104161084764584E-05</v>
      </c>
      <c r="J194" s="4">
        <f t="shared" si="68"/>
        <v>0.00021089114484000972</v>
      </c>
      <c r="K194" s="4">
        <f t="shared" si="68"/>
        <v>0.00023178057532362122</v>
      </c>
      <c r="L194" s="4">
        <f t="shared" si="68"/>
        <v>0.0030865677949674765</v>
      </c>
      <c r="M194" s="4">
        <f t="shared" si="68"/>
        <v>0.00010406278817902924</v>
      </c>
      <c r="N194" s="4">
        <f t="shared" si="68"/>
        <v>0</v>
      </c>
      <c r="O194" s="4">
        <f t="shared" si="68"/>
        <v>0.00019553688004030545</v>
      </c>
      <c r="P194" s="4">
        <f t="shared" si="68"/>
        <v>0.0036355630244961443</v>
      </c>
      <c r="Q194" s="4">
        <f t="shared" si="68"/>
        <v>0.0003084809593567558</v>
      </c>
      <c r="R194" s="4">
        <f t="shared" si="68"/>
        <v>0.0003849303453375861</v>
      </c>
      <c r="S194" s="4">
        <f t="shared" si="68"/>
        <v>5.754662004662007E-05</v>
      </c>
      <c r="T194" s="7">
        <f t="shared" si="56"/>
        <v>0.012293707739377942</v>
      </c>
    </row>
    <row r="195" spans="1:20" ht="12">
      <c r="A195" t="s">
        <v>662</v>
      </c>
      <c r="B195" t="s">
        <v>681</v>
      </c>
      <c r="C195" s="4">
        <f t="shared" si="54"/>
        <v>0</v>
      </c>
      <c r="D195" s="4">
        <f t="shared" si="54"/>
        <v>0</v>
      </c>
      <c r="E195" s="4">
        <f aca="true" t="shared" si="69" ref="E195:S195">IF(E18&gt;E165,E18-E165,0)</f>
        <v>0</v>
      </c>
      <c r="F195" s="4">
        <f t="shared" si="69"/>
        <v>0</v>
      </c>
      <c r="G195" s="4">
        <f t="shared" si="69"/>
        <v>0</v>
      </c>
      <c r="H195" s="4">
        <f t="shared" si="69"/>
        <v>0</v>
      </c>
      <c r="I195" s="4">
        <f t="shared" si="69"/>
        <v>0.0015829624443793695</v>
      </c>
      <c r="J195" s="4">
        <f t="shared" si="69"/>
        <v>0.0005321443602693625</v>
      </c>
      <c r="K195" s="4">
        <f t="shared" si="69"/>
        <v>0.003987545091385728</v>
      </c>
      <c r="L195" s="4">
        <f t="shared" si="69"/>
        <v>0.00034481105461419033</v>
      </c>
      <c r="M195" s="4">
        <f t="shared" si="69"/>
        <v>0.008898992784622018</v>
      </c>
      <c r="N195" s="4">
        <f t="shared" si="69"/>
        <v>0.002854962845010616</v>
      </c>
      <c r="O195" s="4">
        <f t="shared" si="69"/>
        <v>0.002605629962481459</v>
      </c>
      <c r="P195" s="4"/>
      <c r="Q195" s="4"/>
      <c r="R195" s="4"/>
      <c r="S195" s="4"/>
      <c r="T195" s="7">
        <f t="shared" si="56"/>
        <v>0.020807048542762746</v>
      </c>
    </row>
    <row r="197" spans="1:20" ht="12">
      <c r="A197" s="1" t="s">
        <v>700</v>
      </c>
      <c r="B197" t="s">
        <v>671</v>
      </c>
      <c r="C197" s="8">
        <v>1</v>
      </c>
      <c r="D197" s="8">
        <v>2</v>
      </c>
      <c r="E197" s="8">
        <v>3</v>
      </c>
      <c r="F197" s="8">
        <v>4</v>
      </c>
      <c r="G197" s="8">
        <v>5</v>
      </c>
      <c r="H197" s="8" t="s">
        <v>695</v>
      </c>
      <c r="I197" s="8" t="s">
        <v>696</v>
      </c>
      <c r="J197" s="8"/>
      <c r="K197" s="8"/>
      <c r="N197" s="8">
        <v>7</v>
      </c>
      <c r="O197" s="8">
        <v>8</v>
      </c>
      <c r="P197" s="8">
        <v>9</v>
      </c>
      <c r="Q197" s="8">
        <v>10</v>
      </c>
      <c r="R197" s="8">
        <v>11</v>
      </c>
      <c r="S197" s="8" t="s">
        <v>693</v>
      </c>
      <c r="T197" s="18" t="s">
        <v>702</v>
      </c>
    </row>
    <row r="198" spans="1:20" ht="12">
      <c r="A198" t="s">
        <v>663</v>
      </c>
      <c r="B198" t="s">
        <v>682</v>
      </c>
      <c r="C198" s="4">
        <f>IF(C23&gt;C168,C23-C168,0)</f>
        <v>0.0004634187613303917</v>
      </c>
      <c r="D198" s="4">
        <f>IF(D23&gt;D168,D23-D168,0)</f>
        <v>0.000280421695275309</v>
      </c>
      <c r="E198" s="4">
        <f>IF(E23&gt;E168,E23-E168,0)</f>
        <v>0</v>
      </c>
      <c r="F198" s="4">
        <f>IF(F23&gt;F168,F23-F168,0)</f>
        <v>0</v>
      </c>
      <c r="G198" s="4">
        <f>IF(G23&gt;G168,G23-G168,0)</f>
        <v>0.0008378757105417089</v>
      </c>
      <c r="H198" s="4">
        <f>IF(H23&gt;H168,H23-H168,0)</f>
        <v>0.0004146842997346878</v>
      </c>
      <c r="I198" s="4">
        <f>IF(I23&gt;I168,I23-I168,0)</f>
        <v>0</v>
      </c>
      <c r="N198" s="4">
        <f>IF(N23&gt;N168,N23-N168,0)</f>
        <v>0.0005231058684255037</v>
      </c>
      <c r="O198" s="4">
        <f>IF(O23&gt;O168,O23-O168,0)</f>
        <v>0.006276501325922991</v>
      </c>
      <c r="P198" s="4">
        <f>IF(P23&gt;P168,P23-P168,0)</f>
        <v>0.0001295719935926298</v>
      </c>
      <c r="Q198" s="4">
        <f>IF(Q23&gt;Q168,Q23-Q168,0)</f>
        <v>0.0002460562414266119</v>
      </c>
      <c r="R198" s="4">
        <f>IF(R23&gt;R168,R23-R168,0)</f>
        <v>0.002564212328767124</v>
      </c>
      <c r="S198" s="4">
        <f>IF(S23&gt;S168,S23-S168,0)</f>
        <v>0.000371850160662946</v>
      </c>
      <c r="T198" s="7">
        <f aca="true" t="shared" si="70" ref="T198:T205">SUM(C198:S198)</f>
        <v>0.012107698385679906</v>
      </c>
    </row>
    <row r="199" spans="1:20" ht="12">
      <c r="A199" t="s">
        <v>664</v>
      </c>
      <c r="B199" t="s">
        <v>683</v>
      </c>
      <c r="C199" s="4">
        <f aca="true" t="shared" si="71" ref="C199:D205">IF(C24&gt;C169,C24-C169,0)</f>
        <v>3.5182769201035904E-05</v>
      </c>
      <c r="D199" s="4">
        <f t="shared" si="71"/>
        <v>0</v>
      </c>
      <c r="E199" s="4">
        <f>IF(E24&gt;E169,E24-E169,0)</f>
        <v>0</v>
      </c>
      <c r="F199" s="4">
        <f>IF(F24&gt;F169,F24-F169,0)</f>
        <v>0</v>
      </c>
      <c r="G199" s="4">
        <f>IF(G24&gt;G169,G24-G169,0)</f>
        <v>0.00022057088936069773</v>
      </c>
      <c r="H199" s="4">
        <f>IF(H24&gt;H169,H24-H169,0)</f>
        <v>2.3235348633437688E-05</v>
      </c>
      <c r="I199" s="4">
        <f>IF(I24&gt;I169,I24-I169,0)</f>
        <v>0</v>
      </c>
      <c r="N199" s="4">
        <f aca="true" t="shared" si="72" ref="N199:S199">IF(N24&gt;N169,N24-N169,0)</f>
        <v>0.008848082010582011</v>
      </c>
      <c r="O199" s="4">
        <f t="shared" si="72"/>
        <v>3.794907105409426E-05</v>
      </c>
      <c r="P199" s="4">
        <f t="shared" si="72"/>
        <v>0.0006506221922731375</v>
      </c>
      <c r="Q199" s="4">
        <f t="shared" si="72"/>
        <v>0.0004956643151087601</v>
      </c>
      <c r="R199" s="4">
        <f t="shared" si="72"/>
        <v>0.0006054232804232808</v>
      </c>
      <c r="S199" s="4">
        <f t="shared" si="72"/>
        <v>0.0005037698412698414</v>
      </c>
      <c r="T199" s="7">
        <f t="shared" si="70"/>
        <v>0.011420499717906296</v>
      </c>
    </row>
    <row r="200" spans="1:20" ht="12">
      <c r="A200" t="s">
        <v>665</v>
      </c>
      <c r="B200" t="s">
        <v>684</v>
      </c>
      <c r="C200" s="4">
        <f t="shared" si="71"/>
        <v>0</v>
      </c>
      <c r="D200" s="4">
        <f t="shared" si="71"/>
        <v>0</v>
      </c>
      <c r="E200" s="4">
        <f>IF(E25&gt;E170,E25-E170,0)</f>
        <v>0</v>
      </c>
      <c r="F200" s="4">
        <f>IF(F25&gt;F170,F25-F170,0)</f>
        <v>0.00010303103332336139</v>
      </c>
      <c r="G200" s="4">
        <f>IF(G25&gt;G170,G25-G170,0)</f>
        <v>0.0007937968409919526</v>
      </c>
      <c r="H200" s="4">
        <f>IF(H25&gt;H170,H25-H170,0)</f>
        <v>0.0006290292616044045</v>
      </c>
      <c r="I200" s="4"/>
      <c r="N200" s="4">
        <f aca="true" t="shared" si="73" ref="N200:S200">IF(N25&gt;N170,N25-N170,0)</f>
        <v>0.011051235901054711</v>
      </c>
      <c r="O200" s="4">
        <f t="shared" si="73"/>
        <v>0</v>
      </c>
      <c r="P200" s="4">
        <f t="shared" si="73"/>
        <v>0.001796046903958481</v>
      </c>
      <c r="Q200" s="4">
        <f t="shared" si="73"/>
        <v>8.826468453591602E-05</v>
      </c>
      <c r="R200" s="4">
        <f t="shared" si="73"/>
        <v>0.001702404123600051</v>
      </c>
      <c r="S200" s="4">
        <f t="shared" si="73"/>
        <v>0.0003080346239710502</v>
      </c>
      <c r="T200" s="7">
        <f t="shared" si="70"/>
        <v>0.01647184337303993</v>
      </c>
    </row>
    <row r="201" spans="1:20" ht="12">
      <c r="A201" t="s">
        <v>666</v>
      </c>
      <c r="B201" t="s">
        <v>684</v>
      </c>
      <c r="C201" s="4">
        <f t="shared" si="71"/>
        <v>0</v>
      </c>
      <c r="D201" s="4">
        <f t="shared" si="71"/>
        <v>7.350339363537033E-05</v>
      </c>
      <c r="E201" s="4">
        <f>IF(E26&gt;E171,E26-E171,0)</f>
        <v>0</v>
      </c>
      <c r="F201" s="4">
        <f>IF(F26&gt;F171,F26-F171,0)</f>
        <v>0</v>
      </c>
      <c r="G201" s="4">
        <f>IF(G26&gt;G171,G26-G171,0)</f>
        <v>0.0006915041669140944</v>
      </c>
      <c r="H201" s="4">
        <f>IF(H26&gt;H171,H26-H171,0)</f>
        <v>0.0007997532027485049</v>
      </c>
      <c r="I201" s="4"/>
      <c r="N201" s="4">
        <f aca="true" t="shared" si="74" ref="N201:S201">IF(N26&gt;N171,N26-N171,0)</f>
        <v>0.01103923043671295</v>
      </c>
      <c r="O201" s="4">
        <f t="shared" si="74"/>
        <v>0</v>
      </c>
      <c r="P201" s="4">
        <f t="shared" si="74"/>
        <v>0.001821222483268394</v>
      </c>
      <c r="Q201" s="4">
        <f t="shared" si="74"/>
        <v>0.00018848355463068397</v>
      </c>
      <c r="R201" s="4">
        <f t="shared" si="74"/>
        <v>0.0015911406493823495</v>
      </c>
      <c r="S201" s="4">
        <f t="shared" si="74"/>
        <v>0.00029900889829544185</v>
      </c>
      <c r="T201" s="7">
        <f t="shared" si="70"/>
        <v>0.016503846785587792</v>
      </c>
    </row>
    <row r="202" spans="1:20" ht="12">
      <c r="A202" t="s">
        <v>667</v>
      </c>
      <c r="B202" t="s">
        <v>684</v>
      </c>
      <c r="C202" s="4">
        <f t="shared" si="71"/>
        <v>0</v>
      </c>
      <c r="D202" s="4">
        <f t="shared" si="71"/>
        <v>2.4833846194617128E-05</v>
      </c>
      <c r="E202" s="4">
        <f>IF(E27&gt;E172,E27-E172,0)</f>
        <v>0</v>
      </c>
      <c r="F202" s="4">
        <f>IF(F27&gt;F172,F27-F172,0)</f>
        <v>0</v>
      </c>
      <c r="G202" s="4">
        <f>IF(G27&gt;G172,G27-G172,0)</f>
        <v>0.0009487238465565179</v>
      </c>
      <c r="H202" s="4">
        <f>IF(H27&gt;H172,H27-H172,0)</f>
        <v>0.0008516039230840045</v>
      </c>
      <c r="I202" s="4"/>
      <c r="N202" s="4">
        <f aca="true" t="shared" si="75" ref="N202:S202">IF(N27&gt;N172,N27-N172,0)</f>
        <v>0.011194815631591274</v>
      </c>
      <c r="O202" s="4">
        <f t="shared" si="75"/>
        <v>0</v>
      </c>
      <c r="P202" s="4">
        <f t="shared" si="75"/>
        <v>0.002011140179895788</v>
      </c>
      <c r="Q202" s="4">
        <f t="shared" si="75"/>
        <v>0.00021395068104197636</v>
      </c>
      <c r="R202" s="4">
        <f t="shared" si="75"/>
        <v>0.0015842122375753875</v>
      </c>
      <c r="S202" s="4">
        <f t="shared" si="75"/>
        <v>0.00048505442727951316</v>
      </c>
      <c r="T202" s="7">
        <f t="shared" si="70"/>
        <v>0.01731433477321908</v>
      </c>
    </row>
    <row r="203" spans="1:20" ht="12">
      <c r="A203" t="s">
        <v>668</v>
      </c>
      <c r="B203" t="s">
        <v>685</v>
      </c>
      <c r="C203" s="4">
        <f t="shared" si="71"/>
        <v>0</v>
      </c>
      <c r="D203" s="4">
        <f t="shared" si="71"/>
        <v>0</v>
      </c>
      <c r="E203" s="4">
        <f>IF(E28&gt;E173,E28-E173,0)</f>
        <v>0</v>
      </c>
      <c r="F203" s="4">
        <f>IF(F28&gt;F173,F28-F173,0)</f>
        <v>0</v>
      </c>
      <c r="G203" s="4">
        <f>IF(G28&gt;G173,G28-G173,0)</f>
        <v>0.007540171786165357</v>
      </c>
      <c r="H203" s="4">
        <f>IF(H28&gt;H173,H28-H173,0)</f>
        <v>0.00013450060728329577</v>
      </c>
      <c r="I203" s="4"/>
      <c r="N203" s="4">
        <f aca="true" t="shared" si="76" ref="N203:S203">IF(N28&gt;N173,N28-N173,0)</f>
        <v>0.004994670983941007</v>
      </c>
      <c r="O203" s="4">
        <f t="shared" si="76"/>
        <v>0</v>
      </c>
      <c r="P203" s="4">
        <f t="shared" si="76"/>
        <v>0.001745124064420415</v>
      </c>
      <c r="Q203" s="4">
        <f t="shared" si="76"/>
        <v>0.0009413110790950354</v>
      </c>
      <c r="R203" s="4">
        <f t="shared" si="76"/>
        <v>0.0003594947318007668</v>
      </c>
      <c r="S203" s="4">
        <f t="shared" si="76"/>
        <v>0.00013054708071204464</v>
      </c>
      <c r="T203" s="7">
        <f t="shared" si="70"/>
        <v>0.015845820333417922</v>
      </c>
    </row>
    <row r="204" spans="1:20" ht="12">
      <c r="A204" t="s">
        <v>669</v>
      </c>
      <c r="B204" t="s">
        <v>701</v>
      </c>
      <c r="C204" s="4">
        <f t="shared" si="71"/>
        <v>3.403517672924102E-05</v>
      </c>
      <c r="D204" s="4">
        <f t="shared" si="71"/>
        <v>0.0006397298122381278</v>
      </c>
      <c r="E204" s="4">
        <f>IF(E29&gt;E174,E29-E174,0)</f>
        <v>0</v>
      </c>
      <c r="F204" s="4">
        <f>IF(F29&gt;F174,F29-F174,0)</f>
        <v>0.0034953703703703705</v>
      </c>
      <c r="G204" s="4">
        <f>IF(G29&gt;G174,G29-G174,0)</f>
        <v>0</v>
      </c>
      <c r="H204" s="4">
        <f>IF(H29&gt;H174,H29-H174,0)</f>
        <v>0</v>
      </c>
      <c r="I204" s="4"/>
      <c r="N204" s="4">
        <f aca="true" t="shared" si="77" ref="N204:S204">IF(N29&gt;N174,N29-N174,0)</f>
        <v>0</v>
      </c>
      <c r="O204" s="4">
        <f t="shared" si="77"/>
        <v>0</v>
      </c>
      <c r="P204" s="4">
        <f t="shared" si="77"/>
        <v>0</v>
      </c>
      <c r="Q204" s="4">
        <f t="shared" si="77"/>
        <v>0</v>
      </c>
      <c r="R204" s="4">
        <f t="shared" si="77"/>
        <v>0</v>
      </c>
      <c r="S204" s="4">
        <f t="shared" si="77"/>
        <v>0</v>
      </c>
      <c r="T204" s="7">
        <f t="shared" si="70"/>
        <v>0.004169135359337739</v>
      </c>
    </row>
    <row r="205" spans="1:20" ht="12">
      <c r="A205" t="s">
        <v>670</v>
      </c>
      <c r="B205" t="s">
        <v>701</v>
      </c>
      <c r="C205" s="4">
        <f t="shared" si="71"/>
        <v>6.944164446281444E-05</v>
      </c>
      <c r="D205" s="4">
        <f t="shared" si="71"/>
        <v>0.0001990208599404004</v>
      </c>
      <c r="E205" s="4">
        <f>IF(E30&gt;E175,E30-E175,0)</f>
        <v>0</v>
      </c>
      <c r="F205" s="4">
        <f>IF(F30&gt;F175,F30-F175,0)</f>
        <v>0.0043287037037037035</v>
      </c>
      <c r="G205" s="4">
        <f>IF(G30&gt;G175,G30-G175,0)</f>
        <v>0</v>
      </c>
      <c r="H205" s="4">
        <f>IF(H30&gt;H175,H30-H175,0)</f>
        <v>0</v>
      </c>
      <c r="I205" s="4"/>
      <c r="N205" s="4">
        <f aca="true" t="shared" si="78" ref="N205:S205">IF(N30&gt;N175,N30-N175,0)</f>
        <v>0</v>
      </c>
      <c r="O205" s="4">
        <f t="shared" si="78"/>
        <v>0</v>
      </c>
      <c r="P205" s="4">
        <f t="shared" si="78"/>
        <v>0</v>
      </c>
      <c r="Q205" s="4">
        <f t="shared" si="78"/>
        <v>0</v>
      </c>
      <c r="R205" s="4">
        <f t="shared" si="78"/>
        <v>0</v>
      </c>
      <c r="S205" s="4">
        <f t="shared" si="78"/>
        <v>0</v>
      </c>
      <c r="T205" s="7">
        <f t="shared" si="70"/>
        <v>0.004597166208106919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5"/>
  <sheetViews>
    <sheetView workbookViewId="0" topLeftCell="A1">
      <selection activeCell="A2" sqref="A2"/>
    </sheetView>
  </sheetViews>
  <sheetFormatPr defaultColWidth="9.140625" defaultRowHeight="12"/>
  <cols>
    <col min="2" max="2" width="15.28125" style="0" bestFit="1" customWidth="1"/>
    <col min="3" max="6" width="7.00390625" style="0" bestFit="1" customWidth="1"/>
    <col min="7" max="7" width="8.421875" style="0" bestFit="1" customWidth="1"/>
    <col min="8" max="8" width="7.28125" style="0" bestFit="1" customWidth="1"/>
    <col min="9" max="20" width="8.421875" style="0" bestFit="1" customWidth="1"/>
    <col min="21" max="21" width="7.28125" style="0" bestFit="1" customWidth="1"/>
  </cols>
  <sheetData>
    <row r="1" ht="12">
      <c r="A1" s="1" t="s">
        <v>0</v>
      </c>
    </row>
    <row r="3" ht="12">
      <c r="A3" s="1" t="s">
        <v>1</v>
      </c>
    </row>
    <row r="5" spans="1:20" ht="12">
      <c r="A5" s="2" t="s">
        <v>2</v>
      </c>
      <c r="B5" s="1" t="s">
        <v>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 t="s">
        <v>4</v>
      </c>
    </row>
    <row r="6" spans="1:20" ht="12">
      <c r="A6" s="3">
        <v>1</v>
      </c>
      <c r="B6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22</v>
      </c>
      <c r="T6" s="3" t="s">
        <v>23</v>
      </c>
    </row>
    <row r="7" spans="3:19" ht="12">
      <c r="C7" s="3" t="s">
        <v>6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33</v>
      </c>
      <c r="N7" s="3" t="s">
        <v>34</v>
      </c>
      <c r="O7" s="3" t="s">
        <v>35</v>
      </c>
      <c r="P7" s="3" t="s">
        <v>36</v>
      </c>
      <c r="Q7" s="3" t="s">
        <v>37</v>
      </c>
      <c r="R7" s="3" t="s">
        <v>38</v>
      </c>
      <c r="S7" s="3" t="s">
        <v>39</v>
      </c>
    </row>
    <row r="10" ht="12">
      <c r="A10" s="1" t="s">
        <v>40</v>
      </c>
    </row>
    <row r="12" spans="1:20" ht="12">
      <c r="A12" s="2" t="s">
        <v>2</v>
      </c>
      <c r="B12" s="1" t="s">
        <v>3</v>
      </c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J12" s="2">
        <v>8</v>
      </c>
      <c r="K12" s="2">
        <v>9</v>
      </c>
      <c r="L12" s="2">
        <v>10</v>
      </c>
      <c r="M12" s="2">
        <v>11</v>
      </c>
      <c r="N12" s="2">
        <v>12</v>
      </c>
      <c r="O12" s="2">
        <v>13</v>
      </c>
      <c r="P12" s="2">
        <v>14</v>
      </c>
      <c r="Q12" s="2">
        <v>15</v>
      </c>
      <c r="R12" s="2">
        <v>16</v>
      </c>
      <c r="S12" s="2">
        <v>17</v>
      </c>
      <c r="T12" s="2" t="s">
        <v>4</v>
      </c>
    </row>
    <row r="13" spans="1:20" ht="12">
      <c r="A13" s="3">
        <v>1</v>
      </c>
      <c r="B13" t="s">
        <v>633</v>
      </c>
      <c r="C13" s="3" t="s">
        <v>41</v>
      </c>
      <c r="D13" s="3" t="s">
        <v>42</v>
      </c>
      <c r="E13" s="3" t="s">
        <v>43</v>
      </c>
      <c r="F13" s="3" t="s">
        <v>44</v>
      </c>
      <c r="G13" s="3" t="s">
        <v>45</v>
      </c>
      <c r="H13" s="3" t="s">
        <v>46</v>
      </c>
      <c r="I13" s="3" t="s">
        <v>47</v>
      </c>
      <c r="J13" s="3" t="s">
        <v>48</v>
      </c>
      <c r="K13" s="3" t="s">
        <v>49</v>
      </c>
      <c r="L13" s="3" t="s">
        <v>50</v>
      </c>
      <c r="M13" s="3" t="s">
        <v>51</v>
      </c>
      <c r="N13" s="3" t="s">
        <v>52</v>
      </c>
      <c r="O13" s="3" t="s">
        <v>53</v>
      </c>
      <c r="P13" s="3" t="s">
        <v>54</v>
      </c>
      <c r="Q13" s="3" t="s">
        <v>55</v>
      </c>
      <c r="R13" s="3" t="s">
        <v>56</v>
      </c>
      <c r="S13" s="3" t="s">
        <v>57</v>
      </c>
      <c r="T13" s="3" t="s">
        <v>58</v>
      </c>
    </row>
    <row r="14" spans="3:19" ht="12">
      <c r="C14" s="3" t="s">
        <v>41</v>
      </c>
      <c r="D14" s="3" t="s">
        <v>59</v>
      </c>
      <c r="E14" s="3" t="s">
        <v>60</v>
      </c>
      <c r="F14" s="3" t="s">
        <v>61</v>
      </c>
      <c r="G14" s="3" t="s">
        <v>62</v>
      </c>
      <c r="H14" s="3" t="s">
        <v>63</v>
      </c>
      <c r="I14" s="3" t="s">
        <v>64</v>
      </c>
      <c r="J14" s="3" t="s">
        <v>65</v>
      </c>
      <c r="K14" s="3" t="s">
        <v>66</v>
      </c>
      <c r="L14" s="3" t="s">
        <v>67</v>
      </c>
      <c r="M14" s="3" t="s">
        <v>68</v>
      </c>
      <c r="N14" s="3" t="s">
        <v>69</v>
      </c>
      <c r="O14" s="3" t="s">
        <v>70</v>
      </c>
      <c r="P14" s="3" t="s">
        <v>71</v>
      </c>
      <c r="Q14" s="3" t="s">
        <v>72</v>
      </c>
      <c r="R14" s="3" t="s">
        <v>73</v>
      </c>
      <c r="S14" s="3" t="s">
        <v>74</v>
      </c>
    </row>
    <row r="16" spans="1:20" ht="12">
      <c r="A16" s="3">
        <v>2</v>
      </c>
      <c r="B16" t="s">
        <v>634</v>
      </c>
      <c r="C16" s="3" t="s">
        <v>75</v>
      </c>
      <c r="D16" s="3" t="s">
        <v>76</v>
      </c>
      <c r="E16" s="3" t="s">
        <v>77</v>
      </c>
      <c r="F16" s="3" t="s">
        <v>78</v>
      </c>
      <c r="G16" s="3" t="s">
        <v>79</v>
      </c>
      <c r="H16" s="3" t="s">
        <v>80</v>
      </c>
      <c r="I16" s="3" t="s">
        <v>81</v>
      </c>
      <c r="J16" s="3" t="s">
        <v>82</v>
      </c>
      <c r="K16" s="3" t="s">
        <v>83</v>
      </c>
      <c r="L16" s="3" t="s">
        <v>84</v>
      </c>
      <c r="M16" s="3" t="s">
        <v>85</v>
      </c>
      <c r="N16" s="3" t="s">
        <v>86</v>
      </c>
      <c r="O16" s="3" t="s">
        <v>87</v>
      </c>
      <c r="P16" s="3" t="s">
        <v>88</v>
      </c>
      <c r="Q16" s="3" t="s">
        <v>89</v>
      </c>
      <c r="R16" s="3" t="s">
        <v>90</v>
      </c>
      <c r="S16" s="3" t="s">
        <v>91</v>
      </c>
      <c r="T16" s="3" t="s">
        <v>92</v>
      </c>
    </row>
    <row r="17" spans="3:19" ht="12">
      <c r="C17" s="3" t="s">
        <v>75</v>
      </c>
      <c r="D17" s="3" t="s">
        <v>93</v>
      </c>
      <c r="E17" s="3" t="s">
        <v>94</v>
      </c>
      <c r="F17" s="3" t="s">
        <v>61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102</v>
      </c>
      <c r="O17" s="3" t="s">
        <v>103</v>
      </c>
      <c r="P17" s="3" t="s">
        <v>31</v>
      </c>
      <c r="Q17" s="3" t="s">
        <v>104</v>
      </c>
      <c r="R17" s="3" t="s">
        <v>105</v>
      </c>
      <c r="S17" s="3" t="s">
        <v>61</v>
      </c>
    </row>
    <row r="20" ht="12">
      <c r="A20" s="1" t="s">
        <v>106</v>
      </c>
    </row>
    <row r="22" spans="1:19" ht="12">
      <c r="A22" s="2" t="s">
        <v>2</v>
      </c>
      <c r="B22" s="1" t="s">
        <v>3</v>
      </c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>
        <v>7</v>
      </c>
      <c r="J22" s="2">
        <v>8</v>
      </c>
      <c r="K22" s="2">
        <v>9</v>
      </c>
      <c r="L22" s="2">
        <v>10</v>
      </c>
      <c r="M22" s="2">
        <v>11</v>
      </c>
      <c r="N22" s="2">
        <v>12</v>
      </c>
      <c r="O22" s="2">
        <v>13</v>
      </c>
      <c r="P22" s="2">
        <v>14</v>
      </c>
      <c r="Q22" s="2">
        <v>15</v>
      </c>
      <c r="R22" s="2">
        <v>16</v>
      </c>
      <c r="S22" s="2" t="s">
        <v>4</v>
      </c>
    </row>
    <row r="23" spans="1:19" ht="12">
      <c r="A23" s="3">
        <v>1</v>
      </c>
      <c r="B23" t="s">
        <v>635</v>
      </c>
      <c r="C23" s="3" t="s">
        <v>107</v>
      </c>
      <c r="D23" s="3" t="s">
        <v>108</v>
      </c>
      <c r="E23" s="3" t="s">
        <v>109</v>
      </c>
      <c r="F23" s="3" t="s">
        <v>110</v>
      </c>
      <c r="G23" s="3" t="s">
        <v>111</v>
      </c>
      <c r="H23" s="3" t="s">
        <v>14</v>
      </c>
      <c r="I23" s="3" t="s">
        <v>112</v>
      </c>
      <c r="J23" s="3" t="s">
        <v>113</v>
      </c>
      <c r="K23" s="3" t="s">
        <v>114</v>
      </c>
      <c r="L23" s="3" t="s">
        <v>115</v>
      </c>
      <c r="M23" s="3" t="s">
        <v>116</v>
      </c>
      <c r="N23" s="3" t="s">
        <v>117</v>
      </c>
      <c r="O23" s="3" t="s">
        <v>118</v>
      </c>
      <c r="P23" s="3" t="s">
        <v>119</v>
      </c>
      <c r="Q23" s="3" t="s">
        <v>120</v>
      </c>
      <c r="R23" s="3" t="s">
        <v>121</v>
      </c>
      <c r="S23" s="3" t="s">
        <v>122</v>
      </c>
    </row>
    <row r="24" spans="3:18" ht="12">
      <c r="C24" s="3" t="s">
        <v>107</v>
      </c>
      <c r="D24" s="3" t="s">
        <v>123</v>
      </c>
      <c r="E24" s="3" t="s">
        <v>124</v>
      </c>
      <c r="F24" s="3" t="s">
        <v>125</v>
      </c>
      <c r="G24" s="3" t="s">
        <v>126</v>
      </c>
      <c r="H24" s="3" t="s">
        <v>127</v>
      </c>
      <c r="I24" s="3" t="s">
        <v>128</v>
      </c>
      <c r="J24" s="3" t="s">
        <v>129</v>
      </c>
      <c r="K24" s="3" t="s">
        <v>130</v>
      </c>
      <c r="L24" s="3" t="s">
        <v>131</v>
      </c>
      <c r="M24" s="3" t="s">
        <v>132</v>
      </c>
      <c r="N24" s="3" t="s">
        <v>133</v>
      </c>
      <c r="O24" s="3" t="s">
        <v>134</v>
      </c>
      <c r="P24" s="3" t="s">
        <v>135</v>
      </c>
      <c r="Q24" s="3" t="s">
        <v>136</v>
      </c>
      <c r="R24" s="3" t="s">
        <v>137</v>
      </c>
    </row>
    <row r="27" ht="12">
      <c r="A27" s="1" t="s">
        <v>138</v>
      </c>
    </row>
    <row r="29" spans="1:19" ht="12">
      <c r="A29" s="2" t="s">
        <v>2</v>
      </c>
      <c r="B29" s="1" t="s">
        <v>3</v>
      </c>
      <c r="C29" s="2">
        <v>1</v>
      </c>
      <c r="D29" s="2">
        <v>2</v>
      </c>
      <c r="E29" s="2">
        <v>3</v>
      </c>
      <c r="F29" s="2">
        <v>4</v>
      </c>
      <c r="G29" s="2">
        <v>5</v>
      </c>
      <c r="H29" s="2">
        <v>6</v>
      </c>
      <c r="I29" s="2">
        <v>7</v>
      </c>
      <c r="J29" s="2">
        <v>8</v>
      </c>
      <c r="K29" s="2">
        <v>9</v>
      </c>
      <c r="L29" s="2">
        <v>10</v>
      </c>
      <c r="M29" s="2">
        <v>11</v>
      </c>
      <c r="N29" s="2">
        <v>12</v>
      </c>
      <c r="O29" s="2">
        <v>13</v>
      </c>
      <c r="P29" s="2">
        <v>14</v>
      </c>
      <c r="Q29" s="2">
        <v>15</v>
      </c>
      <c r="R29" s="2">
        <v>16</v>
      </c>
      <c r="S29" s="2" t="s">
        <v>4</v>
      </c>
    </row>
    <row r="30" spans="1:19" ht="12">
      <c r="A30" s="3">
        <v>1</v>
      </c>
      <c r="B30" t="s">
        <v>636</v>
      </c>
      <c r="C30" s="3" t="s">
        <v>139</v>
      </c>
      <c r="D30" s="3" t="s">
        <v>140</v>
      </c>
      <c r="E30" s="3" t="s">
        <v>141</v>
      </c>
      <c r="F30" s="3" t="s">
        <v>142</v>
      </c>
      <c r="G30" s="3" t="s">
        <v>143</v>
      </c>
      <c r="H30" s="3" t="s">
        <v>144</v>
      </c>
      <c r="I30" s="3" t="s">
        <v>145</v>
      </c>
      <c r="J30" s="3" t="s">
        <v>146</v>
      </c>
      <c r="K30" s="3" t="s">
        <v>147</v>
      </c>
      <c r="L30" s="3" t="s">
        <v>148</v>
      </c>
      <c r="M30" s="3" t="s">
        <v>149</v>
      </c>
      <c r="N30" s="3" t="s">
        <v>150</v>
      </c>
      <c r="O30" s="3" t="s">
        <v>151</v>
      </c>
      <c r="P30" s="3" t="s">
        <v>152</v>
      </c>
      <c r="Q30" s="3" t="s">
        <v>153</v>
      </c>
      <c r="R30" s="3" t="s">
        <v>154</v>
      </c>
      <c r="S30" s="3" t="s">
        <v>155</v>
      </c>
    </row>
    <row r="31" spans="3:18" ht="12">
      <c r="C31" s="3" t="s">
        <v>139</v>
      </c>
      <c r="D31" s="3" t="s">
        <v>93</v>
      </c>
      <c r="E31" s="3" t="s">
        <v>156</v>
      </c>
      <c r="F31" s="3" t="s">
        <v>157</v>
      </c>
      <c r="G31" s="3" t="s">
        <v>158</v>
      </c>
      <c r="H31" s="3" t="s">
        <v>159</v>
      </c>
      <c r="I31" s="3" t="s">
        <v>160</v>
      </c>
      <c r="J31" s="3" t="s">
        <v>161</v>
      </c>
      <c r="K31" s="3" t="s">
        <v>162</v>
      </c>
      <c r="L31" s="3" t="s">
        <v>136</v>
      </c>
      <c r="M31" s="3" t="s">
        <v>163</v>
      </c>
      <c r="N31" s="3" t="s">
        <v>164</v>
      </c>
      <c r="O31" s="3" t="s">
        <v>165</v>
      </c>
      <c r="P31" s="3" t="s">
        <v>166</v>
      </c>
      <c r="Q31" s="3" t="s">
        <v>167</v>
      </c>
      <c r="R31" s="3" t="s">
        <v>168</v>
      </c>
    </row>
    <row r="34" ht="12">
      <c r="A34" s="1" t="s">
        <v>169</v>
      </c>
    </row>
    <row r="36" spans="1:20" ht="12">
      <c r="A36" s="2" t="s">
        <v>2</v>
      </c>
      <c r="B36" s="1" t="s">
        <v>3</v>
      </c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  <c r="M36" s="2">
        <v>11</v>
      </c>
      <c r="N36" s="2">
        <v>12</v>
      </c>
      <c r="O36" s="2">
        <v>13</v>
      </c>
      <c r="P36" s="2">
        <v>14</v>
      </c>
      <c r="Q36" s="2">
        <v>15</v>
      </c>
      <c r="R36" s="2">
        <v>16</v>
      </c>
      <c r="S36" s="2">
        <v>17</v>
      </c>
      <c r="T36" s="2" t="s">
        <v>4</v>
      </c>
    </row>
    <row r="37" spans="1:20" ht="12">
      <c r="A37" s="3">
        <v>1</v>
      </c>
      <c r="B37" t="s">
        <v>637</v>
      </c>
      <c r="C37" s="3" t="s">
        <v>170</v>
      </c>
      <c r="D37" s="3" t="s">
        <v>171</v>
      </c>
      <c r="E37" s="3" t="s">
        <v>172</v>
      </c>
      <c r="F37" s="3" t="s">
        <v>173</v>
      </c>
      <c r="G37" s="3" t="s">
        <v>174</v>
      </c>
      <c r="H37" s="3" t="s">
        <v>175</v>
      </c>
      <c r="I37" s="3" t="s">
        <v>176</v>
      </c>
      <c r="J37" s="3" t="s">
        <v>177</v>
      </c>
      <c r="K37" s="3" t="s">
        <v>178</v>
      </c>
      <c r="L37" s="3" t="s">
        <v>179</v>
      </c>
      <c r="M37" s="3" t="s">
        <v>180</v>
      </c>
      <c r="N37" s="3" t="s">
        <v>181</v>
      </c>
      <c r="O37" s="3" t="s">
        <v>182</v>
      </c>
      <c r="P37" s="3" t="s">
        <v>183</v>
      </c>
      <c r="Q37" s="3" t="s">
        <v>184</v>
      </c>
      <c r="R37" s="3" t="s">
        <v>185</v>
      </c>
      <c r="S37" s="3" t="s">
        <v>152</v>
      </c>
      <c r="T37" s="3" t="s">
        <v>186</v>
      </c>
    </row>
    <row r="38" spans="3:19" ht="12">
      <c r="C38" s="3" t="s">
        <v>170</v>
      </c>
      <c r="D38" s="3" t="s">
        <v>187</v>
      </c>
      <c r="E38" s="3" t="s">
        <v>188</v>
      </c>
      <c r="F38" s="3" t="s">
        <v>189</v>
      </c>
      <c r="G38" s="3" t="s">
        <v>190</v>
      </c>
      <c r="H38" s="3" t="s">
        <v>191</v>
      </c>
      <c r="I38" s="3" t="s">
        <v>192</v>
      </c>
      <c r="J38" s="3" t="s">
        <v>193</v>
      </c>
      <c r="K38" s="3" t="s">
        <v>194</v>
      </c>
      <c r="L38" s="3" t="s">
        <v>195</v>
      </c>
      <c r="M38" s="3" t="s">
        <v>196</v>
      </c>
      <c r="N38" s="3" t="s">
        <v>197</v>
      </c>
      <c r="O38" s="3" t="s">
        <v>198</v>
      </c>
      <c r="P38" s="3" t="s">
        <v>199</v>
      </c>
      <c r="Q38" s="3" t="s">
        <v>200</v>
      </c>
      <c r="R38" s="3" t="s">
        <v>124</v>
      </c>
      <c r="S38" s="3" t="s">
        <v>201</v>
      </c>
    </row>
    <row r="41" ht="12">
      <c r="A41" s="1" t="s">
        <v>202</v>
      </c>
    </row>
    <row r="43" spans="1:20" ht="12">
      <c r="A43" s="2" t="s">
        <v>2</v>
      </c>
      <c r="B43" s="1" t="s">
        <v>3</v>
      </c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  <c r="I43" s="2">
        <v>7</v>
      </c>
      <c r="J43" s="2">
        <v>8</v>
      </c>
      <c r="K43" s="2">
        <v>9</v>
      </c>
      <c r="L43" s="2">
        <v>10</v>
      </c>
      <c r="M43" s="2">
        <v>11</v>
      </c>
      <c r="N43" s="2">
        <v>12</v>
      </c>
      <c r="O43" s="2">
        <v>13</v>
      </c>
      <c r="P43" s="2">
        <v>14</v>
      </c>
      <c r="Q43" s="2">
        <v>15</v>
      </c>
      <c r="R43" s="2">
        <v>16</v>
      </c>
      <c r="S43" s="2">
        <v>17</v>
      </c>
      <c r="T43" s="2" t="s">
        <v>4</v>
      </c>
    </row>
    <row r="44" spans="1:20" ht="12">
      <c r="A44" s="3">
        <v>1</v>
      </c>
      <c r="B44" t="s">
        <v>203</v>
      </c>
      <c r="C44" s="3" t="s">
        <v>204</v>
      </c>
      <c r="D44" s="3" t="s">
        <v>205</v>
      </c>
      <c r="E44" s="3" t="s">
        <v>206</v>
      </c>
      <c r="F44" s="3" t="s">
        <v>207</v>
      </c>
      <c r="G44" s="3" t="s">
        <v>208</v>
      </c>
      <c r="H44" s="3" t="s">
        <v>209</v>
      </c>
      <c r="I44" s="3" t="s">
        <v>210</v>
      </c>
      <c r="J44" s="3" t="s">
        <v>211</v>
      </c>
      <c r="K44" s="3" t="s">
        <v>212</v>
      </c>
      <c r="L44" s="3" t="s">
        <v>213</v>
      </c>
      <c r="M44" s="3" t="s">
        <v>214</v>
      </c>
      <c r="N44" s="3" t="s">
        <v>215</v>
      </c>
      <c r="O44" s="3" t="s">
        <v>216</v>
      </c>
      <c r="P44" s="3" t="s">
        <v>217</v>
      </c>
      <c r="Q44" s="3" t="s">
        <v>218</v>
      </c>
      <c r="R44" s="3" t="s">
        <v>219</v>
      </c>
      <c r="S44" s="3" t="s">
        <v>220</v>
      </c>
      <c r="T44" s="3" t="s">
        <v>221</v>
      </c>
    </row>
    <row r="45" spans="3:19" ht="12">
      <c r="C45" s="3" t="s">
        <v>204</v>
      </c>
      <c r="D45" s="3" t="s">
        <v>222</v>
      </c>
      <c r="E45" s="3" t="s">
        <v>223</v>
      </c>
      <c r="F45" s="3" t="s">
        <v>125</v>
      </c>
      <c r="G45" s="3" t="s">
        <v>199</v>
      </c>
      <c r="H45" s="3" t="s">
        <v>224</v>
      </c>
      <c r="I45" s="3" t="s">
        <v>165</v>
      </c>
      <c r="J45" s="3" t="s">
        <v>225</v>
      </c>
      <c r="K45" s="3" t="s">
        <v>226</v>
      </c>
      <c r="L45" s="3" t="s">
        <v>226</v>
      </c>
      <c r="M45" s="3" t="s">
        <v>227</v>
      </c>
      <c r="N45" s="3" t="s">
        <v>228</v>
      </c>
      <c r="O45" s="3" t="s">
        <v>229</v>
      </c>
      <c r="P45" s="3" t="s">
        <v>134</v>
      </c>
      <c r="Q45" s="3" t="s">
        <v>230</v>
      </c>
      <c r="R45" s="3" t="s">
        <v>231</v>
      </c>
      <c r="S45" s="3" t="s">
        <v>232</v>
      </c>
    </row>
    <row r="48" ht="12">
      <c r="A48" s="1" t="s">
        <v>233</v>
      </c>
    </row>
    <row r="50" spans="1:21" ht="12">
      <c r="A50" s="2" t="s">
        <v>2</v>
      </c>
      <c r="B50" s="1" t="s">
        <v>3</v>
      </c>
      <c r="C50" s="2">
        <v>1</v>
      </c>
      <c r="D50" s="2">
        <v>2</v>
      </c>
      <c r="E50" s="2">
        <v>3</v>
      </c>
      <c r="F50" s="2">
        <v>4</v>
      </c>
      <c r="G50" s="2">
        <v>5</v>
      </c>
      <c r="H50" s="2">
        <v>6</v>
      </c>
      <c r="I50" s="2">
        <v>7</v>
      </c>
      <c r="J50" s="2">
        <v>8</v>
      </c>
      <c r="K50" s="2">
        <v>9</v>
      </c>
      <c r="L50" s="2">
        <v>10</v>
      </c>
      <c r="M50" s="2">
        <v>11</v>
      </c>
      <c r="N50" s="2">
        <v>12</v>
      </c>
      <c r="O50" s="2">
        <v>13</v>
      </c>
      <c r="P50" s="2">
        <v>14</v>
      </c>
      <c r="Q50" s="2">
        <v>15</v>
      </c>
      <c r="R50" s="2">
        <v>16</v>
      </c>
      <c r="S50" s="2">
        <v>17</v>
      </c>
      <c r="T50" s="2">
        <v>18</v>
      </c>
      <c r="U50" s="2" t="s">
        <v>4</v>
      </c>
    </row>
    <row r="51" spans="1:21" ht="12">
      <c r="A51" s="3">
        <v>1</v>
      </c>
      <c r="B51" t="s">
        <v>638</v>
      </c>
      <c r="C51" s="3" t="s">
        <v>234</v>
      </c>
      <c r="D51" s="3" t="s">
        <v>107</v>
      </c>
      <c r="E51" s="3" t="s">
        <v>235</v>
      </c>
      <c r="F51" s="3" t="s">
        <v>236</v>
      </c>
      <c r="G51" s="3" t="s">
        <v>237</v>
      </c>
      <c r="H51" s="3" t="s">
        <v>238</v>
      </c>
      <c r="I51" s="3" t="s">
        <v>239</v>
      </c>
      <c r="J51" s="3" t="s">
        <v>240</v>
      </c>
      <c r="K51" s="3" t="s">
        <v>241</v>
      </c>
      <c r="L51" s="3" t="s">
        <v>242</v>
      </c>
      <c r="M51" s="3" t="s">
        <v>243</v>
      </c>
      <c r="N51" s="3" t="s">
        <v>244</v>
      </c>
      <c r="O51" s="3" t="s">
        <v>245</v>
      </c>
      <c r="P51" s="3" t="s">
        <v>246</v>
      </c>
      <c r="Q51" s="3" t="s">
        <v>247</v>
      </c>
      <c r="R51" s="3" t="s">
        <v>248</v>
      </c>
      <c r="S51" s="3" t="s">
        <v>249</v>
      </c>
      <c r="T51" s="3" t="s">
        <v>250</v>
      </c>
      <c r="U51" s="3" t="s">
        <v>251</v>
      </c>
    </row>
    <row r="52" spans="3:20" ht="12">
      <c r="C52" s="3" t="s">
        <v>234</v>
      </c>
      <c r="D52" s="3" t="s">
        <v>252</v>
      </c>
      <c r="E52" s="3" t="s">
        <v>253</v>
      </c>
      <c r="F52" s="3" t="s">
        <v>26</v>
      </c>
      <c r="G52" s="3" t="s">
        <v>254</v>
      </c>
      <c r="H52" s="3" t="s">
        <v>255</v>
      </c>
      <c r="I52" s="3" t="s">
        <v>35</v>
      </c>
      <c r="J52" s="3" t="s">
        <v>256</v>
      </c>
      <c r="K52" s="3" t="s">
        <v>257</v>
      </c>
      <c r="L52" s="3" t="s">
        <v>258</v>
      </c>
      <c r="M52" s="3" t="s">
        <v>259</v>
      </c>
      <c r="N52" s="3" t="s">
        <v>260</v>
      </c>
      <c r="O52" s="3" t="s">
        <v>261</v>
      </c>
      <c r="P52" s="3" t="s">
        <v>262</v>
      </c>
      <c r="Q52" s="3" t="s">
        <v>263</v>
      </c>
      <c r="R52" s="3" t="s">
        <v>264</v>
      </c>
      <c r="S52" s="3" t="s">
        <v>26</v>
      </c>
      <c r="T52" s="3" t="s">
        <v>67</v>
      </c>
    </row>
    <row r="55" ht="12">
      <c r="A55" s="1" t="s">
        <v>265</v>
      </c>
    </row>
    <row r="57" spans="1:20" ht="12">
      <c r="A57" s="2" t="s">
        <v>2</v>
      </c>
      <c r="B57" s="1" t="s">
        <v>3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2">
        <v>6</v>
      </c>
      <c r="I57" s="2">
        <v>7</v>
      </c>
      <c r="J57" s="2">
        <v>8</v>
      </c>
      <c r="K57" s="2">
        <v>9</v>
      </c>
      <c r="L57" s="2">
        <v>10</v>
      </c>
      <c r="M57" s="2">
        <v>11</v>
      </c>
      <c r="N57" s="2">
        <v>12</v>
      </c>
      <c r="O57" s="2">
        <v>13</v>
      </c>
      <c r="P57" s="2">
        <v>14</v>
      </c>
      <c r="Q57" s="2">
        <v>15</v>
      </c>
      <c r="R57" s="2">
        <v>16</v>
      </c>
      <c r="S57" s="2">
        <v>17</v>
      </c>
      <c r="T57" s="2" t="s">
        <v>4</v>
      </c>
    </row>
    <row r="58" spans="1:20" ht="12">
      <c r="A58" s="3">
        <v>1</v>
      </c>
      <c r="B58" t="s">
        <v>266</v>
      </c>
      <c r="C58" s="3" t="s">
        <v>267</v>
      </c>
      <c r="D58" s="3" t="s">
        <v>268</v>
      </c>
      <c r="E58" s="3" t="s">
        <v>269</v>
      </c>
      <c r="F58" s="3" t="s">
        <v>270</v>
      </c>
      <c r="G58" s="3" t="s">
        <v>271</v>
      </c>
      <c r="H58" s="3" t="s">
        <v>272</v>
      </c>
      <c r="I58" s="3" t="s">
        <v>273</v>
      </c>
      <c r="J58" s="3" t="s">
        <v>274</v>
      </c>
      <c r="K58" s="3" t="s">
        <v>275</v>
      </c>
      <c r="L58" s="3" t="s">
        <v>276</v>
      </c>
      <c r="M58" s="3" t="s">
        <v>277</v>
      </c>
      <c r="N58" s="3" t="s">
        <v>278</v>
      </c>
      <c r="O58" s="3" t="s">
        <v>279</v>
      </c>
      <c r="P58" s="3" t="s">
        <v>280</v>
      </c>
      <c r="Q58" s="3" t="s">
        <v>281</v>
      </c>
      <c r="R58" s="3" t="s">
        <v>282</v>
      </c>
      <c r="S58" s="3" t="s">
        <v>283</v>
      </c>
      <c r="T58" s="3" t="s">
        <v>284</v>
      </c>
    </row>
    <row r="59" spans="3:19" ht="12">
      <c r="C59" s="3" t="s">
        <v>267</v>
      </c>
      <c r="D59" s="3" t="s">
        <v>285</v>
      </c>
      <c r="E59" s="3" t="s">
        <v>286</v>
      </c>
      <c r="F59" s="3" t="s">
        <v>287</v>
      </c>
      <c r="G59" s="3" t="s">
        <v>288</v>
      </c>
      <c r="H59" s="3" t="s">
        <v>289</v>
      </c>
      <c r="I59" s="3" t="s">
        <v>36</v>
      </c>
      <c r="J59" s="3" t="s">
        <v>290</v>
      </c>
      <c r="K59" s="3" t="s">
        <v>291</v>
      </c>
      <c r="L59" s="3" t="s">
        <v>292</v>
      </c>
      <c r="M59" s="3" t="s">
        <v>293</v>
      </c>
      <c r="N59" s="3" t="s">
        <v>294</v>
      </c>
      <c r="O59" s="3" t="s">
        <v>295</v>
      </c>
      <c r="P59" s="3" t="s">
        <v>296</v>
      </c>
      <c r="Q59" s="3" t="s">
        <v>297</v>
      </c>
      <c r="R59" s="3" t="s">
        <v>298</v>
      </c>
      <c r="S59" s="3" t="s">
        <v>299</v>
      </c>
    </row>
    <row r="62" ht="12">
      <c r="A62" s="1" t="s">
        <v>300</v>
      </c>
    </row>
    <row r="64" spans="1:20" ht="12">
      <c r="A64" s="2" t="s">
        <v>2</v>
      </c>
      <c r="B64" s="1" t="s">
        <v>3</v>
      </c>
      <c r="C64" s="2">
        <v>1</v>
      </c>
      <c r="D64" s="2">
        <v>2</v>
      </c>
      <c r="E64" s="2">
        <v>3</v>
      </c>
      <c r="F64" s="2">
        <v>4</v>
      </c>
      <c r="G64" s="2">
        <v>5</v>
      </c>
      <c r="H64" s="2">
        <v>6</v>
      </c>
      <c r="I64" s="2">
        <v>7</v>
      </c>
      <c r="J64" s="2">
        <v>8</v>
      </c>
      <c r="K64" s="2">
        <v>9</v>
      </c>
      <c r="L64" s="2">
        <v>10</v>
      </c>
      <c r="M64" s="2">
        <v>11</v>
      </c>
      <c r="N64" s="2">
        <v>12</v>
      </c>
      <c r="O64" s="2">
        <v>13</v>
      </c>
      <c r="P64" s="2">
        <v>14</v>
      </c>
      <c r="Q64" s="2">
        <v>15</v>
      </c>
      <c r="R64" s="2">
        <v>16</v>
      </c>
      <c r="S64" s="2">
        <v>17</v>
      </c>
      <c r="T64" s="2" t="s">
        <v>4</v>
      </c>
    </row>
    <row r="65" spans="1:20" ht="12">
      <c r="A65" s="3">
        <v>1</v>
      </c>
      <c r="B65" t="s">
        <v>639</v>
      </c>
      <c r="C65" s="3" t="s">
        <v>301</v>
      </c>
      <c r="D65" s="3" t="s">
        <v>302</v>
      </c>
      <c r="E65" s="3" t="s">
        <v>303</v>
      </c>
      <c r="F65" s="3" t="s">
        <v>304</v>
      </c>
      <c r="G65" s="3" t="s">
        <v>305</v>
      </c>
      <c r="H65" s="3" t="s">
        <v>306</v>
      </c>
      <c r="I65" s="3" t="s">
        <v>307</v>
      </c>
      <c r="J65" s="3" t="s">
        <v>308</v>
      </c>
      <c r="K65" s="3" t="s">
        <v>309</v>
      </c>
      <c r="L65" s="3" t="s">
        <v>310</v>
      </c>
      <c r="M65" s="3" t="s">
        <v>311</v>
      </c>
      <c r="N65" s="3" t="s">
        <v>312</v>
      </c>
      <c r="O65" s="3" t="s">
        <v>313</v>
      </c>
      <c r="P65" s="3" t="s">
        <v>314</v>
      </c>
      <c r="Q65" s="3" t="s">
        <v>315</v>
      </c>
      <c r="R65" s="3" t="s">
        <v>316</v>
      </c>
      <c r="S65" s="3" t="s">
        <v>317</v>
      </c>
      <c r="T65" s="3" t="s">
        <v>318</v>
      </c>
    </row>
    <row r="66" spans="3:19" ht="12">
      <c r="C66" s="3" t="s">
        <v>301</v>
      </c>
      <c r="D66" s="3" t="s">
        <v>289</v>
      </c>
      <c r="E66" s="3" t="s">
        <v>319</v>
      </c>
      <c r="F66" s="3" t="s">
        <v>320</v>
      </c>
      <c r="G66" s="3" t="s">
        <v>321</v>
      </c>
      <c r="H66" s="3" t="s">
        <v>322</v>
      </c>
      <c r="I66" s="3" t="s">
        <v>131</v>
      </c>
      <c r="J66" s="3" t="s">
        <v>187</v>
      </c>
      <c r="K66" s="3" t="s">
        <v>323</v>
      </c>
      <c r="L66" s="3" t="s">
        <v>198</v>
      </c>
      <c r="M66" s="3" t="s">
        <v>324</v>
      </c>
      <c r="N66" s="3" t="s">
        <v>325</v>
      </c>
      <c r="O66" s="3" t="s">
        <v>326</v>
      </c>
      <c r="P66" s="3" t="s">
        <v>327</v>
      </c>
      <c r="Q66" s="3" t="s">
        <v>33</v>
      </c>
      <c r="R66" s="3" t="s">
        <v>328</v>
      </c>
      <c r="S66" s="3" t="s">
        <v>329</v>
      </c>
    </row>
    <row r="69" ht="12">
      <c r="A69" s="1" t="s">
        <v>330</v>
      </c>
    </row>
    <row r="71" spans="1:8" ht="12">
      <c r="A71" s="2" t="s">
        <v>2</v>
      </c>
      <c r="B71" s="1" t="s">
        <v>3</v>
      </c>
      <c r="C71" s="2">
        <v>1</v>
      </c>
      <c r="D71" s="2">
        <v>2</v>
      </c>
      <c r="E71" s="2">
        <v>3</v>
      </c>
      <c r="F71" s="2">
        <v>4</v>
      </c>
      <c r="G71" s="2">
        <v>5</v>
      </c>
      <c r="H71" s="2" t="s">
        <v>4</v>
      </c>
    </row>
    <row r="72" spans="1:8" ht="12">
      <c r="A72" s="3">
        <v>1</v>
      </c>
      <c r="B72" t="s">
        <v>331</v>
      </c>
      <c r="C72" s="3" t="s">
        <v>332</v>
      </c>
      <c r="D72" s="3" t="s">
        <v>333</v>
      </c>
      <c r="E72" s="3" t="s">
        <v>334</v>
      </c>
      <c r="F72" s="3" t="s">
        <v>335</v>
      </c>
      <c r="G72" s="3" t="s">
        <v>336</v>
      </c>
      <c r="H72" s="3" t="s">
        <v>337</v>
      </c>
    </row>
    <row r="73" spans="3:7" ht="12">
      <c r="C73" s="3" t="s">
        <v>332</v>
      </c>
      <c r="D73" s="3" t="s">
        <v>338</v>
      </c>
      <c r="E73" s="3" t="s">
        <v>161</v>
      </c>
      <c r="F73" s="3" t="s">
        <v>297</v>
      </c>
      <c r="G73" s="3" t="s">
        <v>339</v>
      </c>
    </row>
    <row r="75" spans="1:8" ht="12">
      <c r="A75" s="3">
        <v>2</v>
      </c>
      <c r="B75" t="s">
        <v>640</v>
      </c>
      <c r="C75" s="3" t="s">
        <v>340</v>
      </c>
      <c r="D75" s="3" t="s">
        <v>341</v>
      </c>
      <c r="E75" s="3" t="s">
        <v>342</v>
      </c>
      <c r="F75" s="3" t="s">
        <v>343</v>
      </c>
      <c r="G75" s="3" t="s">
        <v>344</v>
      </c>
      <c r="H75" s="3" t="s">
        <v>345</v>
      </c>
    </row>
    <row r="76" spans="3:7" ht="12">
      <c r="C76" s="3" t="s">
        <v>340</v>
      </c>
      <c r="D76" s="3" t="s">
        <v>346</v>
      </c>
      <c r="E76" s="3" t="s">
        <v>347</v>
      </c>
      <c r="F76" s="3" t="s">
        <v>348</v>
      </c>
      <c r="G76" s="3" t="s">
        <v>349</v>
      </c>
    </row>
    <row r="79" ht="12">
      <c r="A79" s="1" t="s">
        <v>350</v>
      </c>
    </row>
    <row r="81" spans="1:16" ht="12">
      <c r="A81" s="2" t="s">
        <v>2</v>
      </c>
      <c r="B81" s="1" t="s">
        <v>3</v>
      </c>
      <c r="C81" s="2">
        <v>1</v>
      </c>
      <c r="D81" s="2">
        <v>2</v>
      </c>
      <c r="E81" s="2">
        <v>3</v>
      </c>
      <c r="F81" s="2">
        <v>4</v>
      </c>
      <c r="G81" s="2">
        <v>5</v>
      </c>
      <c r="H81" s="2">
        <v>6</v>
      </c>
      <c r="I81" s="2">
        <v>7</v>
      </c>
      <c r="J81" s="2">
        <v>8</v>
      </c>
      <c r="K81" s="2">
        <v>9</v>
      </c>
      <c r="L81" s="2">
        <v>10</v>
      </c>
      <c r="M81" s="2">
        <v>11</v>
      </c>
      <c r="N81" s="2">
        <v>12</v>
      </c>
      <c r="O81" s="2">
        <v>13</v>
      </c>
      <c r="P81" s="2" t="s">
        <v>4</v>
      </c>
    </row>
    <row r="82" spans="1:16" ht="12">
      <c r="A82" s="3">
        <v>1</v>
      </c>
      <c r="B82" t="s">
        <v>351</v>
      </c>
      <c r="C82" s="3" t="s">
        <v>352</v>
      </c>
      <c r="D82" s="3" t="s">
        <v>353</v>
      </c>
      <c r="E82" s="3" t="s">
        <v>354</v>
      </c>
      <c r="F82" s="3" t="s">
        <v>355</v>
      </c>
      <c r="G82" s="3" t="s">
        <v>356</v>
      </c>
      <c r="H82" s="3" t="s">
        <v>357</v>
      </c>
      <c r="I82" s="3" t="s">
        <v>358</v>
      </c>
      <c r="J82" s="3" t="s">
        <v>359</v>
      </c>
      <c r="K82" s="3" t="s">
        <v>360</v>
      </c>
      <c r="L82" s="3" t="s">
        <v>361</v>
      </c>
      <c r="M82" s="3" t="s">
        <v>362</v>
      </c>
      <c r="N82" s="3" t="s">
        <v>363</v>
      </c>
      <c r="O82" s="3" t="s">
        <v>364</v>
      </c>
      <c r="P82" s="3" t="s">
        <v>365</v>
      </c>
    </row>
    <row r="83" spans="3:15" ht="12">
      <c r="C83" s="3" t="s">
        <v>352</v>
      </c>
      <c r="D83" s="3" t="s">
        <v>366</v>
      </c>
      <c r="E83" s="3" t="s">
        <v>367</v>
      </c>
      <c r="F83" s="3" t="s">
        <v>105</v>
      </c>
      <c r="G83" s="3" t="s">
        <v>368</v>
      </c>
      <c r="H83" s="3" t="s">
        <v>369</v>
      </c>
      <c r="I83" s="3" t="s">
        <v>296</v>
      </c>
      <c r="J83" s="3" t="s">
        <v>370</v>
      </c>
      <c r="K83" s="3" t="s">
        <v>371</v>
      </c>
      <c r="L83" s="3" t="s">
        <v>105</v>
      </c>
      <c r="M83" s="3" t="s">
        <v>372</v>
      </c>
      <c r="N83" s="3" t="s">
        <v>373</v>
      </c>
      <c r="O83" s="3" t="s">
        <v>374</v>
      </c>
    </row>
    <row r="86" ht="12">
      <c r="A86" s="1" t="s">
        <v>375</v>
      </c>
    </row>
    <row r="88" spans="1:16" ht="12">
      <c r="A88" s="2" t="s">
        <v>2</v>
      </c>
      <c r="B88" s="1" t="s">
        <v>3</v>
      </c>
      <c r="C88" s="2">
        <v>1</v>
      </c>
      <c r="D88" s="2">
        <v>2</v>
      </c>
      <c r="E88" s="2">
        <v>3</v>
      </c>
      <c r="F88" s="2">
        <v>4</v>
      </c>
      <c r="G88" s="2">
        <v>5</v>
      </c>
      <c r="H88" s="2">
        <v>6</v>
      </c>
      <c r="I88" s="2">
        <v>7</v>
      </c>
      <c r="J88" s="2">
        <v>8</v>
      </c>
      <c r="K88" s="2">
        <v>9</v>
      </c>
      <c r="L88" s="2">
        <v>10</v>
      </c>
      <c r="M88" s="2">
        <v>11</v>
      </c>
      <c r="N88" s="2">
        <v>12</v>
      </c>
      <c r="O88" s="2">
        <v>13</v>
      </c>
      <c r="P88" s="2" t="s">
        <v>4</v>
      </c>
    </row>
    <row r="89" spans="1:16" ht="12">
      <c r="A89" s="3">
        <v>1</v>
      </c>
      <c r="B89" t="s">
        <v>376</v>
      </c>
      <c r="C89" s="3" t="s">
        <v>377</v>
      </c>
      <c r="D89" s="3" t="s">
        <v>378</v>
      </c>
      <c r="E89" s="3" t="s">
        <v>379</v>
      </c>
      <c r="F89" s="3" t="s">
        <v>380</v>
      </c>
      <c r="G89" s="3" t="s">
        <v>381</v>
      </c>
      <c r="H89" s="3" t="s">
        <v>382</v>
      </c>
      <c r="I89" s="3" t="s">
        <v>383</v>
      </c>
      <c r="J89" s="3" t="s">
        <v>384</v>
      </c>
      <c r="K89" s="3" t="s">
        <v>385</v>
      </c>
      <c r="L89" s="3" t="s">
        <v>386</v>
      </c>
      <c r="M89" s="3" t="s">
        <v>387</v>
      </c>
      <c r="N89" s="3" t="s">
        <v>388</v>
      </c>
      <c r="O89" s="3" t="s">
        <v>389</v>
      </c>
      <c r="P89" s="3" t="s">
        <v>390</v>
      </c>
    </row>
    <row r="90" spans="3:15" ht="12">
      <c r="C90" s="3" t="s">
        <v>377</v>
      </c>
      <c r="D90" s="3" t="s">
        <v>296</v>
      </c>
      <c r="E90" s="3" t="s">
        <v>391</v>
      </c>
      <c r="F90" s="3" t="s">
        <v>392</v>
      </c>
      <c r="G90" s="3" t="s">
        <v>393</v>
      </c>
      <c r="H90" s="3" t="s">
        <v>394</v>
      </c>
      <c r="I90" s="3" t="s">
        <v>231</v>
      </c>
      <c r="J90" s="3" t="s">
        <v>395</v>
      </c>
      <c r="K90" s="3" t="s">
        <v>226</v>
      </c>
      <c r="L90" s="3" t="s">
        <v>396</v>
      </c>
      <c r="M90" s="3" t="s">
        <v>397</v>
      </c>
      <c r="N90" s="3" t="s">
        <v>398</v>
      </c>
      <c r="O90" s="3" t="s">
        <v>399</v>
      </c>
    </row>
    <row r="93" ht="12">
      <c r="A93" s="1" t="s">
        <v>400</v>
      </c>
    </row>
    <row r="95" spans="1:21" ht="12">
      <c r="A95" s="2" t="s">
        <v>2</v>
      </c>
      <c r="B95" s="1" t="s">
        <v>3</v>
      </c>
      <c r="C95" s="2">
        <v>1</v>
      </c>
      <c r="D95" s="2">
        <v>2</v>
      </c>
      <c r="E95" s="2">
        <v>3</v>
      </c>
      <c r="F95" s="2">
        <v>4</v>
      </c>
      <c r="G95" s="2">
        <v>5</v>
      </c>
      <c r="H95" s="2">
        <v>6</v>
      </c>
      <c r="I95" s="2">
        <v>7</v>
      </c>
      <c r="J95" s="2">
        <v>8</v>
      </c>
      <c r="K95" s="2">
        <v>9</v>
      </c>
      <c r="L95" s="2">
        <v>10</v>
      </c>
      <c r="M95" s="2">
        <v>11</v>
      </c>
      <c r="N95" s="2">
        <v>12</v>
      </c>
      <c r="O95" s="2">
        <v>13</v>
      </c>
      <c r="P95" s="2">
        <v>14</v>
      </c>
      <c r="Q95" s="2">
        <v>15</v>
      </c>
      <c r="R95" s="2">
        <v>16</v>
      </c>
      <c r="S95" s="2">
        <v>17</v>
      </c>
      <c r="T95" s="2">
        <v>18</v>
      </c>
      <c r="U95" s="2" t="s">
        <v>4</v>
      </c>
    </row>
    <row r="96" spans="1:21" ht="12">
      <c r="A96" s="3">
        <v>1</v>
      </c>
      <c r="B96" t="s">
        <v>401</v>
      </c>
      <c r="C96" s="3" t="s">
        <v>402</v>
      </c>
      <c r="D96" s="3" t="s">
        <v>403</v>
      </c>
      <c r="E96" s="3" t="s">
        <v>404</v>
      </c>
      <c r="F96" s="3" t="s">
        <v>405</v>
      </c>
      <c r="G96" s="3" t="s">
        <v>406</v>
      </c>
      <c r="H96" s="3" t="s">
        <v>407</v>
      </c>
      <c r="I96" s="3" t="s">
        <v>408</v>
      </c>
      <c r="J96" s="3" t="s">
        <v>409</v>
      </c>
      <c r="K96" s="3" t="s">
        <v>410</v>
      </c>
      <c r="L96" s="3" t="s">
        <v>411</v>
      </c>
      <c r="M96" s="3" t="s">
        <v>412</v>
      </c>
      <c r="N96" s="3" t="s">
        <v>413</v>
      </c>
      <c r="O96" s="3" t="s">
        <v>414</v>
      </c>
      <c r="P96" s="3" t="s">
        <v>415</v>
      </c>
      <c r="Q96" s="3" t="s">
        <v>416</v>
      </c>
      <c r="R96" s="3" t="s">
        <v>417</v>
      </c>
      <c r="S96" s="3" t="s">
        <v>418</v>
      </c>
      <c r="T96" s="3" t="s">
        <v>419</v>
      </c>
      <c r="U96" s="3" t="s">
        <v>420</v>
      </c>
    </row>
    <row r="97" spans="3:20" ht="12">
      <c r="C97" s="3" t="s">
        <v>402</v>
      </c>
      <c r="D97" s="3" t="s">
        <v>421</v>
      </c>
      <c r="E97" s="3" t="s">
        <v>293</v>
      </c>
      <c r="F97" s="3" t="s">
        <v>422</v>
      </c>
      <c r="G97" s="3" t="s">
        <v>423</v>
      </c>
      <c r="H97" s="3" t="s">
        <v>424</v>
      </c>
      <c r="I97" s="3" t="s">
        <v>425</v>
      </c>
      <c r="J97" s="3" t="s">
        <v>426</v>
      </c>
      <c r="K97" s="3" t="s">
        <v>93</v>
      </c>
      <c r="L97" s="3" t="s">
        <v>427</v>
      </c>
      <c r="M97" s="3" t="s">
        <v>428</v>
      </c>
      <c r="N97" s="3" t="s">
        <v>429</v>
      </c>
      <c r="O97" s="3" t="s">
        <v>131</v>
      </c>
      <c r="P97" s="3" t="s">
        <v>430</v>
      </c>
      <c r="Q97" s="3" t="s">
        <v>431</v>
      </c>
      <c r="R97" s="3" t="s">
        <v>432</v>
      </c>
      <c r="S97" s="3" t="s">
        <v>134</v>
      </c>
      <c r="T97" s="3" t="s">
        <v>433</v>
      </c>
    </row>
    <row r="100" ht="12">
      <c r="A100" s="1" t="s">
        <v>434</v>
      </c>
    </row>
    <row r="102" spans="1:20" ht="12">
      <c r="A102" s="2" t="s">
        <v>2</v>
      </c>
      <c r="B102" s="1" t="s">
        <v>3</v>
      </c>
      <c r="C102" s="2">
        <v>1</v>
      </c>
      <c r="D102" s="2">
        <v>2</v>
      </c>
      <c r="E102" s="2">
        <v>3</v>
      </c>
      <c r="F102" s="2">
        <v>4</v>
      </c>
      <c r="G102" s="2">
        <v>5</v>
      </c>
      <c r="H102" s="2">
        <v>6</v>
      </c>
      <c r="I102" s="2">
        <v>7</v>
      </c>
      <c r="J102" s="2">
        <v>8</v>
      </c>
      <c r="K102" s="2">
        <v>9</v>
      </c>
      <c r="L102" s="2">
        <v>10</v>
      </c>
      <c r="M102" s="2">
        <v>11</v>
      </c>
      <c r="N102" s="2">
        <v>12</v>
      </c>
      <c r="O102" s="2">
        <v>13</v>
      </c>
      <c r="P102" s="2">
        <v>14</v>
      </c>
      <c r="Q102" s="2">
        <v>15</v>
      </c>
      <c r="R102" s="2">
        <v>16</v>
      </c>
      <c r="S102" s="2">
        <v>17</v>
      </c>
      <c r="T102" s="2" t="s">
        <v>4</v>
      </c>
    </row>
    <row r="103" spans="1:20" ht="12">
      <c r="A103" s="3">
        <v>1</v>
      </c>
      <c r="B103" t="s">
        <v>641</v>
      </c>
      <c r="C103" s="3" t="s">
        <v>435</v>
      </c>
      <c r="D103" s="3" t="s">
        <v>436</v>
      </c>
      <c r="E103" s="3" t="s">
        <v>437</v>
      </c>
      <c r="F103" s="3" t="s">
        <v>438</v>
      </c>
      <c r="G103" s="3" t="s">
        <v>439</v>
      </c>
      <c r="H103" s="3" t="s">
        <v>440</v>
      </c>
      <c r="I103" s="3" t="s">
        <v>441</v>
      </c>
      <c r="J103" s="3" t="s">
        <v>442</v>
      </c>
      <c r="K103" s="3" t="s">
        <v>443</v>
      </c>
      <c r="L103" s="3" t="s">
        <v>444</v>
      </c>
      <c r="M103" s="3" t="s">
        <v>445</v>
      </c>
      <c r="N103" s="3" t="s">
        <v>446</v>
      </c>
      <c r="O103" s="3" t="s">
        <v>447</v>
      </c>
      <c r="P103" s="3" t="s">
        <v>448</v>
      </c>
      <c r="Q103" s="3" t="s">
        <v>449</v>
      </c>
      <c r="R103" s="3" t="s">
        <v>450</v>
      </c>
      <c r="S103" s="3" t="s">
        <v>451</v>
      </c>
      <c r="T103" s="3" t="s">
        <v>452</v>
      </c>
    </row>
    <row r="104" spans="3:19" ht="12">
      <c r="C104" s="3" t="s">
        <v>435</v>
      </c>
      <c r="D104" s="3" t="s">
        <v>453</v>
      </c>
      <c r="E104" s="3" t="s">
        <v>454</v>
      </c>
      <c r="F104" s="3" t="s">
        <v>455</v>
      </c>
      <c r="G104" s="3" t="s">
        <v>456</v>
      </c>
      <c r="H104" s="3" t="s">
        <v>168</v>
      </c>
      <c r="I104" s="3" t="s">
        <v>161</v>
      </c>
      <c r="J104" s="3" t="s">
        <v>24</v>
      </c>
      <c r="K104" s="3" t="s">
        <v>36</v>
      </c>
      <c r="L104" s="3" t="s">
        <v>457</v>
      </c>
      <c r="M104" s="3" t="s">
        <v>458</v>
      </c>
      <c r="N104" s="3" t="s">
        <v>459</v>
      </c>
      <c r="O104" s="3" t="s">
        <v>291</v>
      </c>
      <c r="P104" s="3" t="s">
        <v>460</v>
      </c>
      <c r="Q104" s="3" t="s">
        <v>391</v>
      </c>
      <c r="R104" s="3" t="s">
        <v>461</v>
      </c>
      <c r="S104" s="3" t="s">
        <v>462</v>
      </c>
    </row>
    <row r="107" ht="12">
      <c r="A107" s="1" t="s">
        <v>463</v>
      </c>
    </row>
    <row r="109" spans="1:20" ht="12">
      <c r="A109" s="2" t="s">
        <v>2</v>
      </c>
      <c r="B109" s="1" t="s">
        <v>3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">
        <v>12</v>
      </c>
      <c r="O109" s="2">
        <v>13</v>
      </c>
      <c r="P109" s="2">
        <v>14</v>
      </c>
      <c r="Q109" s="2">
        <v>15</v>
      </c>
      <c r="R109" s="2">
        <v>16</v>
      </c>
      <c r="S109" s="2">
        <v>17</v>
      </c>
      <c r="T109" s="2" t="s">
        <v>4</v>
      </c>
    </row>
    <row r="110" spans="1:20" ht="12">
      <c r="A110" s="3">
        <v>1</v>
      </c>
      <c r="B110" t="s">
        <v>642</v>
      </c>
      <c r="C110" s="3" t="s">
        <v>464</v>
      </c>
      <c r="D110" s="3" t="s">
        <v>465</v>
      </c>
      <c r="E110" s="3" t="s">
        <v>466</v>
      </c>
      <c r="F110" s="3" t="s">
        <v>467</v>
      </c>
      <c r="G110" s="3" t="s">
        <v>468</v>
      </c>
      <c r="H110" s="3" t="s">
        <v>469</v>
      </c>
      <c r="I110" s="3" t="s">
        <v>470</v>
      </c>
      <c r="J110" s="3" t="s">
        <v>471</v>
      </c>
      <c r="K110" s="3" t="s">
        <v>472</v>
      </c>
      <c r="L110" s="3" t="s">
        <v>473</v>
      </c>
      <c r="M110" s="3" t="s">
        <v>474</v>
      </c>
      <c r="N110" s="3" t="s">
        <v>475</v>
      </c>
      <c r="O110" s="3" t="s">
        <v>476</v>
      </c>
      <c r="P110" s="3" t="s">
        <v>220</v>
      </c>
      <c r="Q110" s="3" t="s">
        <v>477</v>
      </c>
      <c r="R110" s="3" t="s">
        <v>478</v>
      </c>
      <c r="S110" s="3" t="s">
        <v>479</v>
      </c>
      <c r="T110" s="3" t="s">
        <v>480</v>
      </c>
    </row>
    <row r="111" spans="3:19" ht="12">
      <c r="C111" s="3" t="s">
        <v>464</v>
      </c>
      <c r="D111" s="3" t="s">
        <v>481</v>
      </c>
      <c r="E111" s="3" t="s">
        <v>287</v>
      </c>
      <c r="F111" s="3" t="s">
        <v>482</v>
      </c>
      <c r="G111" s="3" t="s">
        <v>483</v>
      </c>
      <c r="H111" s="3" t="s">
        <v>484</v>
      </c>
      <c r="I111" s="3" t="s">
        <v>485</v>
      </c>
      <c r="J111" s="3" t="s">
        <v>486</v>
      </c>
      <c r="K111" s="3" t="s">
        <v>31</v>
      </c>
      <c r="L111" s="3" t="s">
        <v>481</v>
      </c>
      <c r="M111" s="3" t="s">
        <v>231</v>
      </c>
      <c r="N111" s="3" t="s">
        <v>487</v>
      </c>
      <c r="O111" s="3" t="s">
        <v>488</v>
      </c>
      <c r="P111" s="3" t="s">
        <v>489</v>
      </c>
      <c r="Q111" s="3" t="s">
        <v>490</v>
      </c>
      <c r="R111" s="3" t="s">
        <v>287</v>
      </c>
      <c r="S111" s="3" t="s">
        <v>369</v>
      </c>
    </row>
    <row r="114" ht="12">
      <c r="A114" s="1" t="s">
        <v>491</v>
      </c>
    </row>
    <row r="116" spans="1:16" ht="12">
      <c r="A116" s="2" t="s">
        <v>2</v>
      </c>
      <c r="B116" s="1" t="s">
        <v>3</v>
      </c>
      <c r="C116" s="2">
        <v>1</v>
      </c>
      <c r="D116" s="2">
        <v>2</v>
      </c>
      <c r="E116" s="2">
        <v>3</v>
      </c>
      <c r="F116" s="2">
        <v>4</v>
      </c>
      <c r="G116" s="2">
        <v>5</v>
      </c>
      <c r="H116" s="2">
        <v>6</v>
      </c>
      <c r="I116" s="2">
        <v>7</v>
      </c>
      <c r="J116" s="2">
        <v>8</v>
      </c>
      <c r="K116" s="2">
        <v>9</v>
      </c>
      <c r="L116" s="2">
        <v>10</v>
      </c>
      <c r="M116" s="2">
        <v>11</v>
      </c>
      <c r="N116" s="2">
        <v>12</v>
      </c>
      <c r="O116" s="2">
        <v>13</v>
      </c>
      <c r="P116" s="2" t="s">
        <v>4</v>
      </c>
    </row>
    <row r="117" spans="1:16" ht="12">
      <c r="A117" s="3">
        <v>1</v>
      </c>
      <c r="B117" t="s">
        <v>643</v>
      </c>
      <c r="C117" s="3" t="s">
        <v>492</v>
      </c>
      <c r="D117" s="3" t="s">
        <v>493</v>
      </c>
      <c r="E117" s="3" t="s">
        <v>494</v>
      </c>
      <c r="F117" s="3" t="s">
        <v>495</v>
      </c>
      <c r="G117" s="3" t="s">
        <v>496</v>
      </c>
      <c r="H117" s="3" t="s">
        <v>497</v>
      </c>
      <c r="I117" s="3" t="s">
        <v>498</v>
      </c>
      <c r="J117" s="3" t="s">
        <v>499</v>
      </c>
      <c r="K117" s="3" t="s">
        <v>121</v>
      </c>
      <c r="L117" s="3" t="s">
        <v>500</v>
      </c>
      <c r="M117" s="3" t="s">
        <v>501</v>
      </c>
      <c r="N117" s="3" t="s">
        <v>502</v>
      </c>
      <c r="O117" s="3" t="s">
        <v>503</v>
      </c>
      <c r="P117" s="3" t="s">
        <v>504</v>
      </c>
    </row>
    <row r="118" spans="3:15" ht="12">
      <c r="C118" s="3" t="s">
        <v>492</v>
      </c>
      <c r="D118" s="3" t="s">
        <v>505</v>
      </c>
      <c r="E118" s="3" t="s">
        <v>506</v>
      </c>
      <c r="F118" s="3" t="s">
        <v>507</v>
      </c>
      <c r="G118" s="3" t="s">
        <v>508</v>
      </c>
      <c r="H118" s="3" t="s">
        <v>509</v>
      </c>
      <c r="I118" s="3" t="s">
        <v>510</v>
      </c>
      <c r="J118" s="3" t="s">
        <v>296</v>
      </c>
      <c r="K118" s="3" t="s">
        <v>297</v>
      </c>
      <c r="L118" s="3" t="s">
        <v>511</v>
      </c>
      <c r="M118" s="3" t="s">
        <v>512</v>
      </c>
      <c r="N118" s="3" t="s">
        <v>513</v>
      </c>
      <c r="O118" s="3" t="s">
        <v>95</v>
      </c>
    </row>
    <row r="120" spans="1:16" ht="12">
      <c r="A120" s="3">
        <v>2</v>
      </c>
      <c r="B120" t="s">
        <v>644</v>
      </c>
      <c r="C120" s="3" t="s">
        <v>514</v>
      </c>
      <c r="D120" s="3" t="s">
        <v>515</v>
      </c>
      <c r="E120" s="3" t="s">
        <v>516</v>
      </c>
      <c r="F120" s="3" t="s">
        <v>517</v>
      </c>
      <c r="G120" s="3" t="s">
        <v>518</v>
      </c>
      <c r="H120" s="3" t="s">
        <v>519</v>
      </c>
      <c r="I120" s="3" t="s">
        <v>520</v>
      </c>
      <c r="J120" s="3" t="s">
        <v>521</v>
      </c>
      <c r="K120" s="3" t="s">
        <v>522</v>
      </c>
      <c r="L120" s="3" t="s">
        <v>523</v>
      </c>
      <c r="M120" s="3" t="s">
        <v>524</v>
      </c>
      <c r="N120" s="3" t="s">
        <v>525</v>
      </c>
      <c r="O120" s="3" t="s">
        <v>526</v>
      </c>
      <c r="P120" s="3" t="s">
        <v>527</v>
      </c>
    </row>
    <row r="121" spans="3:15" ht="12">
      <c r="C121" s="3" t="s">
        <v>514</v>
      </c>
      <c r="D121" s="3" t="s">
        <v>72</v>
      </c>
      <c r="E121" s="3" t="s">
        <v>528</v>
      </c>
      <c r="F121" s="3" t="s">
        <v>529</v>
      </c>
      <c r="G121" s="3" t="s">
        <v>530</v>
      </c>
      <c r="H121" s="3" t="s">
        <v>531</v>
      </c>
      <c r="I121" s="3" t="s">
        <v>532</v>
      </c>
      <c r="J121" s="3" t="s">
        <v>533</v>
      </c>
      <c r="K121" s="3" t="s">
        <v>534</v>
      </c>
      <c r="L121" s="3" t="s">
        <v>535</v>
      </c>
      <c r="M121" s="3" t="s">
        <v>457</v>
      </c>
      <c r="N121" s="3" t="s">
        <v>512</v>
      </c>
      <c r="O121" s="3" t="s">
        <v>62</v>
      </c>
    </row>
    <row r="123" spans="1:16" ht="12">
      <c r="A123" s="3">
        <v>3</v>
      </c>
      <c r="B123" t="s">
        <v>645</v>
      </c>
      <c r="C123" s="3" t="s">
        <v>536</v>
      </c>
      <c r="D123" s="3" t="s">
        <v>537</v>
      </c>
      <c r="E123" s="3" t="s">
        <v>538</v>
      </c>
      <c r="F123" s="3" t="s">
        <v>517</v>
      </c>
      <c r="G123" s="3" t="s">
        <v>539</v>
      </c>
      <c r="H123" s="3" t="s">
        <v>540</v>
      </c>
      <c r="I123" s="3" t="s">
        <v>541</v>
      </c>
      <c r="J123" s="3" t="s">
        <v>542</v>
      </c>
      <c r="K123" s="3" t="s">
        <v>543</v>
      </c>
      <c r="L123" s="3" t="s">
        <v>544</v>
      </c>
      <c r="M123" s="3" t="s">
        <v>545</v>
      </c>
      <c r="N123" s="3" t="s">
        <v>546</v>
      </c>
      <c r="O123" s="3" t="s">
        <v>547</v>
      </c>
      <c r="P123" s="3" t="s">
        <v>548</v>
      </c>
    </row>
    <row r="124" spans="3:15" ht="12">
      <c r="C124" s="3" t="s">
        <v>536</v>
      </c>
      <c r="D124" s="3" t="s">
        <v>549</v>
      </c>
      <c r="E124" s="3" t="s">
        <v>550</v>
      </c>
      <c r="F124" s="3" t="s">
        <v>551</v>
      </c>
      <c r="G124" s="3" t="s">
        <v>552</v>
      </c>
      <c r="H124" s="3" t="s">
        <v>553</v>
      </c>
      <c r="I124" s="3" t="s">
        <v>554</v>
      </c>
      <c r="J124" s="3" t="s">
        <v>555</v>
      </c>
      <c r="K124" s="3" t="s">
        <v>556</v>
      </c>
      <c r="L124" s="3" t="s">
        <v>511</v>
      </c>
      <c r="M124" s="3" t="s">
        <v>557</v>
      </c>
      <c r="N124" s="3" t="s">
        <v>261</v>
      </c>
      <c r="O124" s="3" t="s">
        <v>558</v>
      </c>
    </row>
    <row r="127" ht="12">
      <c r="A127" s="1" t="s">
        <v>559</v>
      </c>
    </row>
    <row r="129" spans="1:20" ht="12">
      <c r="A129" s="2" t="s">
        <v>2</v>
      </c>
      <c r="B129" s="1" t="s">
        <v>3</v>
      </c>
      <c r="C129" s="2">
        <v>1</v>
      </c>
      <c r="D129" s="2">
        <v>2</v>
      </c>
      <c r="E129" s="2">
        <v>3</v>
      </c>
      <c r="F129" s="2">
        <v>4</v>
      </c>
      <c r="G129" s="2">
        <v>5</v>
      </c>
      <c r="H129" s="2">
        <v>6</v>
      </c>
      <c r="I129" s="2">
        <v>7</v>
      </c>
      <c r="J129" s="2">
        <v>8</v>
      </c>
      <c r="K129" s="2">
        <v>9</v>
      </c>
      <c r="L129" s="2">
        <v>10</v>
      </c>
      <c r="M129" s="2">
        <v>11</v>
      </c>
      <c r="N129" s="2">
        <v>12</v>
      </c>
      <c r="O129" s="2">
        <v>13</v>
      </c>
      <c r="P129" s="2">
        <v>14</v>
      </c>
      <c r="Q129" s="2">
        <v>15</v>
      </c>
      <c r="R129" s="2">
        <v>16</v>
      </c>
      <c r="S129" s="2">
        <v>17</v>
      </c>
      <c r="T129" s="2" t="s">
        <v>4</v>
      </c>
    </row>
    <row r="130" spans="1:20" ht="12">
      <c r="A130" s="3">
        <v>1</v>
      </c>
      <c r="B130" t="s">
        <v>646</v>
      </c>
      <c r="C130" s="3" t="s">
        <v>560</v>
      </c>
      <c r="D130" s="3" t="s">
        <v>561</v>
      </c>
      <c r="E130" s="3" t="s">
        <v>562</v>
      </c>
      <c r="F130" s="3" t="s">
        <v>563</v>
      </c>
      <c r="G130" s="3" t="s">
        <v>564</v>
      </c>
      <c r="H130" s="3" t="s">
        <v>565</v>
      </c>
      <c r="I130" s="3" t="s">
        <v>147</v>
      </c>
      <c r="J130" s="3" t="s">
        <v>566</v>
      </c>
      <c r="K130" s="3" t="s">
        <v>567</v>
      </c>
      <c r="L130" s="3" t="s">
        <v>568</v>
      </c>
      <c r="M130" s="3" t="s">
        <v>569</v>
      </c>
      <c r="N130" s="3" t="s">
        <v>570</v>
      </c>
      <c r="O130" s="3" t="s">
        <v>571</v>
      </c>
      <c r="P130" s="3" t="s">
        <v>572</v>
      </c>
      <c r="Q130" s="3" t="s">
        <v>573</v>
      </c>
      <c r="R130" s="3" t="s">
        <v>574</v>
      </c>
      <c r="S130" s="3" t="s">
        <v>575</v>
      </c>
      <c r="T130" s="3" t="s">
        <v>576</v>
      </c>
    </row>
    <row r="131" spans="3:19" ht="12">
      <c r="C131" s="3" t="s">
        <v>560</v>
      </c>
      <c r="D131" s="3" t="s">
        <v>391</v>
      </c>
      <c r="E131" s="3" t="s">
        <v>577</v>
      </c>
      <c r="F131" s="3" t="s">
        <v>286</v>
      </c>
      <c r="G131" s="3" t="s">
        <v>578</v>
      </c>
      <c r="H131" s="3" t="s">
        <v>25</v>
      </c>
      <c r="I131" s="3" t="s">
        <v>579</v>
      </c>
      <c r="J131" s="3" t="s">
        <v>101</v>
      </c>
      <c r="K131" s="3" t="s">
        <v>165</v>
      </c>
      <c r="L131" s="3" t="s">
        <v>580</v>
      </c>
      <c r="M131" s="3" t="s">
        <v>190</v>
      </c>
      <c r="N131" s="3" t="s">
        <v>581</v>
      </c>
      <c r="O131" s="3" t="s">
        <v>372</v>
      </c>
      <c r="P131" s="3" t="s">
        <v>582</v>
      </c>
      <c r="Q131" s="3" t="s">
        <v>457</v>
      </c>
      <c r="R131" s="3" t="s">
        <v>583</v>
      </c>
      <c r="S131" s="3" t="s">
        <v>584</v>
      </c>
    </row>
    <row r="134" ht="12">
      <c r="A134" s="1" t="s">
        <v>585</v>
      </c>
    </row>
    <row r="136" spans="1:15" ht="12">
      <c r="A136" s="2" t="s">
        <v>2</v>
      </c>
      <c r="B136" s="1" t="s">
        <v>3</v>
      </c>
      <c r="C136" s="2">
        <v>1</v>
      </c>
      <c r="D136" s="2">
        <v>2</v>
      </c>
      <c r="E136" s="2">
        <v>3</v>
      </c>
      <c r="F136" s="2">
        <v>4</v>
      </c>
      <c r="G136" s="2">
        <v>5</v>
      </c>
      <c r="H136" s="2">
        <v>6</v>
      </c>
      <c r="I136" s="2">
        <v>7</v>
      </c>
      <c r="J136" s="2">
        <v>8</v>
      </c>
      <c r="K136" s="2">
        <v>9</v>
      </c>
      <c r="L136" s="2">
        <v>10</v>
      </c>
      <c r="M136" s="2">
        <v>11</v>
      </c>
      <c r="N136" s="2">
        <v>12</v>
      </c>
      <c r="O136" s="2" t="s">
        <v>4</v>
      </c>
    </row>
    <row r="137" spans="1:15" ht="12">
      <c r="A137" s="3">
        <v>1</v>
      </c>
      <c r="B137" t="s">
        <v>647</v>
      </c>
      <c r="C137" s="3" t="s">
        <v>586</v>
      </c>
      <c r="D137" s="3" t="s">
        <v>587</v>
      </c>
      <c r="E137" s="3" t="s">
        <v>588</v>
      </c>
      <c r="F137" s="3" t="s">
        <v>589</v>
      </c>
      <c r="G137" s="3" t="s">
        <v>590</v>
      </c>
      <c r="H137" s="3" t="s">
        <v>591</v>
      </c>
      <c r="I137" s="3" t="s">
        <v>592</v>
      </c>
      <c r="J137" s="3" t="s">
        <v>593</v>
      </c>
      <c r="K137" s="3" t="s">
        <v>594</v>
      </c>
      <c r="L137" s="3" t="s">
        <v>595</v>
      </c>
      <c r="M137" s="3" t="s">
        <v>596</v>
      </c>
      <c r="N137" s="3" t="s">
        <v>597</v>
      </c>
      <c r="O137" s="3" t="s">
        <v>598</v>
      </c>
    </row>
    <row r="138" spans="3:14" ht="12">
      <c r="C138" s="3" t="s">
        <v>586</v>
      </c>
      <c r="D138" s="3" t="s">
        <v>161</v>
      </c>
      <c r="E138" s="3" t="s">
        <v>196</v>
      </c>
      <c r="F138" s="3" t="s">
        <v>189</v>
      </c>
      <c r="G138" s="3" t="s">
        <v>599</v>
      </c>
      <c r="H138" s="3" t="s">
        <v>581</v>
      </c>
      <c r="I138" s="3" t="s">
        <v>600</v>
      </c>
      <c r="J138" s="3" t="s">
        <v>601</v>
      </c>
      <c r="K138" s="3" t="s">
        <v>602</v>
      </c>
      <c r="L138" s="3" t="s">
        <v>132</v>
      </c>
      <c r="M138" s="3" t="s">
        <v>603</v>
      </c>
      <c r="N138" s="3" t="s">
        <v>604</v>
      </c>
    </row>
    <row r="141" ht="12">
      <c r="A141" s="1" t="s">
        <v>605</v>
      </c>
    </row>
    <row r="143" spans="1:17" ht="12">
      <c r="A143" s="2" t="s">
        <v>2</v>
      </c>
      <c r="B143" s="1" t="s">
        <v>3</v>
      </c>
      <c r="C143" s="2">
        <v>1</v>
      </c>
      <c r="D143" s="2">
        <v>2</v>
      </c>
      <c r="E143" s="2">
        <v>3</v>
      </c>
      <c r="F143" s="2">
        <v>4</v>
      </c>
      <c r="G143" s="2">
        <v>5</v>
      </c>
      <c r="H143" s="2">
        <v>6</v>
      </c>
      <c r="I143" s="2">
        <v>7</v>
      </c>
      <c r="J143" s="2">
        <v>8</v>
      </c>
      <c r="K143" s="2">
        <v>9</v>
      </c>
      <c r="L143" s="2">
        <v>10</v>
      </c>
      <c r="M143" s="2">
        <v>11</v>
      </c>
      <c r="N143" s="2">
        <v>12</v>
      </c>
      <c r="O143" s="2">
        <v>13</v>
      </c>
      <c r="P143" s="2">
        <v>14</v>
      </c>
      <c r="Q143" s="2" t="s">
        <v>4</v>
      </c>
    </row>
    <row r="144" spans="1:17" ht="12">
      <c r="A144" s="3">
        <v>1</v>
      </c>
      <c r="B144" t="s">
        <v>606</v>
      </c>
      <c r="C144" s="3" t="s">
        <v>607</v>
      </c>
      <c r="D144" s="3" t="s">
        <v>608</v>
      </c>
      <c r="E144" s="3" t="s">
        <v>609</v>
      </c>
      <c r="F144" s="3" t="s">
        <v>610</v>
      </c>
      <c r="G144" s="3" t="s">
        <v>440</v>
      </c>
      <c r="H144" s="3" t="s">
        <v>611</v>
      </c>
      <c r="I144" s="3" t="s">
        <v>612</v>
      </c>
      <c r="J144" s="3" t="s">
        <v>613</v>
      </c>
      <c r="K144" s="3" t="s">
        <v>614</v>
      </c>
      <c r="L144" s="3" t="s">
        <v>615</v>
      </c>
      <c r="M144" s="3" t="s">
        <v>616</v>
      </c>
      <c r="N144" s="3" t="s">
        <v>617</v>
      </c>
      <c r="O144" s="3" t="s">
        <v>618</v>
      </c>
      <c r="P144" s="3" t="s">
        <v>619</v>
      </c>
      <c r="Q144" s="3" t="s">
        <v>620</v>
      </c>
    </row>
    <row r="145" spans="3:16" ht="12">
      <c r="C145" s="3" t="s">
        <v>607</v>
      </c>
      <c r="D145" s="3" t="s">
        <v>621</v>
      </c>
      <c r="E145" s="3" t="s">
        <v>167</v>
      </c>
      <c r="F145" s="3" t="s">
        <v>622</v>
      </c>
      <c r="G145" s="3" t="s">
        <v>623</v>
      </c>
      <c r="H145" s="3" t="s">
        <v>624</v>
      </c>
      <c r="I145" s="3" t="s">
        <v>625</v>
      </c>
      <c r="J145" s="3" t="s">
        <v>626</v>
      </c>
      <c r="K145" s="3" t="s">
        <v>627</v>
      </c>
      <c r="L145" s="3" t="s">
        <v>628</v>
      </c>
      <c r="M145" s="3" t="s">
        <v>629</v>
      </c>
      <c r="N145" s="3" t="s">
        <v>630</v>
      </c>
      <c r="O145" s="3" t="s">
        <v>631</v>
      </c>
      <c r="P145" s="3" t="s">
        <v>632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LasseLaine</dc:creator>
  <cp:keywords/>
  <dc:description/>
  <cp:lastModifiedBy>Hanna Puro</cp:lastModifiedBy>
  <dcterms:created xsi:type="dcterms:W3CDTF">2006-09-23T11:12:59Z</dcterms:created>
  <dcterms:modified xsi:type="dcterms:W3CDTF">2006-10-01T14:09:56Z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